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760" activeTab="1"/>
  </bookViews>
  <sheets>
    <sheet name="COAI" sheetId="3" r:id="rId1"/>
    <sheet name="PLAN DE ACCION 2017" sheetId="1" r:id="rId2"/>
    <sheet name="CODIGOS" sheetId="5" r:id="rId3"/>
    <sheet name="Hoja1" sheetId="6" r:id="rId4"/>
  </sheets>
  <externalReferences>
    <externalReference r:id="rId5"/>
    <externalReference r:id="rId6"/>
    <externalReference r:id="rId7"/>
    <externalReference r:id="rId8"/>
  </externalReferences>
  <definedNames>
    <definedName name="_xlnm._FilterDatabase" localSheetId="1" hidden="1">'PLAN DE ACCION 2017'!$A$3:$DS$439</definedName>
    <definedName name="DIME">[1]DIMYCOMP!$B$2:$K$2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47" i="1" l="1"/>
  <c r="AF346" i="1"/>
  <c r="AF345" i="1"/>
  <c r="AF344" i="1"/>
  <c r="AF343" i="1"/>
  <c r="AF342" i="1"/>
  <c r="AF341" i="1"/>
  <c r="AF340" i="1"/>
  <c r="AF339" i="1"/>
  <c r="AF338" i="1"/>
  <c r="AF337" i="1"/>
  <c r="AF336" i="1"/>
  <c r="AF335" i="1"/>
  <c r="AF334" i="1"/>
  <c r="AF333" i="1"/>
  <c r="AF332" i="1"/>
  <c r="AF331" i="1"/>
  <c r="AF330" i="1"/>
  <c r="AF329" i="1"/>
  <c r="AF328" i="1"/>
  <c r="AF327" i="1"/>
  <c r="AF326" i="1"/>
  <c r="AF325" i="1"/>
  <c r="AF323" i="1"/>
  <c r="AF322" i="1"/>
  <c r="AF321" i="1"/>
  <c r="AF320" i="1"/>
  <c r="AF319" i="1"/>
  <c r="AF318"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0" i="1"/>
  <c r="AF288" i="1"/>
  <c r="AF348" i="1"/>
  <c r="AF267" i="1" l="1"/>
  <c r="AF265" i="1"/>
  <c r="AF266" i="1"/>
  <c r="AF264" i="1"/>
  <c r="AF251" i="1"/>
  <c r="AF252" i="1"/>
  <c r="AF253" i="1"/>
  <c r="AF254" i="1"/>
  <c r="AF255" i="1"/>
  <c r="AF250" i="1"/>
  <c r="AI248" i="1"/>
  <c r="AF212" i="1"/>
  <c r="AF213" i="1"/>
  <c r="AF214" i="1"/>
  <c r="AF215" i="1"/>
  <c r="AF211" i="1"/>
  <c r="AF209" i="1"/>
  <c r="AF208" i="1"/>
  <c r="AE353" i="1" l="1"/>
  <c r="AD353" i="1"/>
  <c r="AC353" i="1"/>
  <c r="AB353" i="1"/>
  <c r="AF353" i="1" s="1"/>
  <c r="AE352" i="1"/>
  <c r="AD352" i="1"/>
  <c r="AF352" i="1" s="1"/>
  <c r="AC352" i="1"/>
  <c r="AE351" i="1"/>
  <c r="AD351" i="1"/>
  <c r="AC351" i="1"/>
  <c r="AB351" i="1"/>
  <c r="AF350" i="1"/>
  <c r="AE350" i="1"/>
  <c r="AE349" i="1"/>
  <c r="AF349" i="1" s="1"/>
  <c r="AF351" i="1" l="1"/>
  <c r="AF367" i="1"/>
  <c r="AF365" i="1"/>
  <c r="AF361" i="1"/>
  <c r="AF360" i="1"/>
  <c r="V359" i="1"/>
  <c r="AF198" i="1" l="1"/>
  <c r="R198" i="1"/>
  <c r="V198" i="1"/>
  <c r="AF372" i="1" l="1"/>
  <c r="AF371" i="1"/>
  <c r="AF370" i="1"/>
  <c r="AF369" i="1"/>
  <c r="AF368" i="1"/>
  <c r="AF366" i="1"/>
  <c r="AF364" i="1"/>
  <c r="AF362" i="1"/>
  <c r="AF359" i="1"/>
  <c r="AF358" i="1"/>
  <c r="AF357" i="1"/>
  <c r="AF356" i="1"/>
  <c r="AF355" i="1"/>
  <c r="AF427" i="1"/>
  <c r="AF422" i="1"/>
  <c r="AF420" i="1"/>
  <c r="AF418" i="1"/>
  <c r="AF415" i="1"/>
  <c r="AF414" i="1"/>
  <c r="AF412" i="1"/>
  <c r="AF411" i="1"/>
  <c r="AF410" i="1"/>
  <c r="AF402" i="1"/>
  <c r="AF401" i="1"/>
  <c r="AF400" i="1"/>
  <c r="AF399" i="1"/>
  <c r="AF397" i="1"/>
  <c r="AF396" i="1"/>
  <c r="AF275" i="1"/>
  <c r="AF274" i="1" l="1"/>
  <c r="AF273" i="1"/>
  <c r="AF272" i="1"/>
  <c r="AF271" i="1"/>
  <c r="AF270" i="1"/>
  <c r="AF269" i="1"/>
  <c r="AF282" i="1" l="1"/>
  <c r="AF283" i="1"/>
  <c r="AF284" i="1"/>
  <c r="AF285" i="1"/>
  <c r="AF286" i="1"/>
  <c r="AF287" i="1"/>
  <c r="AF277" i="1"/>
  <c r="AF281" i="1"/>
  <c r="AF280" i="1"/>
  <c r="AF279" i="1"/>
  <c r="AF278" i="1"/>
  <c r="J38" i="3"/>
  <c r="M41" i="3" s="1"/>
  <c r="AF196" i="1"/>
  <c r="AF191" i="1"/>
  <c r="AF192" i="1"/>
  <c r="AF193" i="1"/>
  <c r="AF194" i="1"/>
  <c r="R194" i="1"/>
  <c r="R289" i="1"/>
  <c r="R208" i="1"/>
  <c r="R190" i="1"/>
  <c r="I457" i="1"/>
  <c r="R323" i="1"/>
  <c r="AF114" i="1"/>
  <c r="R114" i="1"/>
  <c r="AF138" i="1"/>
  <c r="AK419" i="1"/>
  <c r="AK422" i="1"/>
  <c r="AK421"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4" i="1"/>
  <c r="L24" i="1"/>
  <c r="R23" i="1"/>
  <c r="L23" i="1"/>
  <c r="R22" i="1"/>
  <c r="R21" i="1"/>
  <c r="R20" i="1"/>
  <c r="R18" i="1"/>
  <c r="R15" i="1"/>
  <c r="R14" i="1"/>
  <c r="R13" i="1"/>
  <c r="R12" i="1"/>
  <c r="R11" i="1"/>
  <c r="R10" i="1"/>
  <c r="R9" i="1"/>
  <c r="R8" i="1"/>
  <c r="R7" i="1"/>
  <c r="R6" i="1"/>
  <c r="R5" i="1"/>
  <c r="R325" i="1"/>
  <c r="R326" i="1"/>
  <c r="R327" i="1"/>
  <c r="R328" i="1"/>
  <c r="R329" i="1"/>
  <c r="R330" i="1"/>
  <c r="R331" i="1"/>
  <c r="R332" i="1"/>
  <c r="R333" i="1"/>
  <c r="R334" i="1"/>
  <c r="R335" i="1"/>
  <c r="R336" i="1"/>
  <c r="R337" i="1"/>
  <c r="R338" i="1"/>
  <c r="R339" i="1"/>
  <c r="X291" i="1"/>
  <c r="X440" i="1" s="1"/>
  <c r="X447" i="1" s="1"/>
  <c r="X293" i="1"/>
  <c r="X439" i="1"/>
  <c r="X294" i="1"/>
  <c r="R434" i="1"/>
  <c r="R437" i="1"/>
  <c r="R296" i="1"/>
  <c r="AF108" i="1"/>
  <c r="AF109" i="1"/>
  <c r="AF110" i="1"/>
  <c r="AF111" i="1"/>
  <c r="AF112" i="1"/>
  <c r="AF113"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89" i="1"/>
  <c r="AF190" i="1"/>
  <c r="AF195" i="1"/>
  <c r="AF207" i="1"/>
  <c r="AF106" i="1"/>
  <c r="AF61" i="1"/>
  <c r="AF59" i="1"/>
  <c r="R318" i="1"/>
  <c r="R319" i="1"/>
  <c r="R320" i="1"/>
  <c r="R321" i="1"/>
  <c r="R322" i="1"/>
  <c r="R340" i="1"/>
  <c r="R341" i="1"/>
  <c r="R342" i="1"/>
  <c r="R343" i="1"/>
  <c r="R344" i="1"/>
  <c r="R345" i="1"/>
  <c r="R346" i="1"/>
  <c r="R347" i="1"/>
  <c r="R288" i="1"/>
  <c r="R290" i="1"/>
  <c r="R291" i="1"/>
  <c r="R292" i="1"/>
  <c r="R293" i="1"/>
  <c r="R294" i="1"/>
  <c r="R295" i="1"/>
  <c r="R298" i="1"/>
  <c r="R299" i="1"/>
  <c r="R300" i="1"/>
  <c r="R301" i="1"/>
  <c r="R302" i="1"/>
  <c r="R303" i="1"/>
  <c r="R304" i="1"/>
  <c r="R305" i="1"/>
  <c r="R306" i="1"/>
  <c r="R307" i="1"/>
  <c r="R308" i="1"/>
  <c r="R309" i="1"/>
  <c r="R310" i="1"/>
  <c r="R311" i="1"/>
  <c r="R312" i="1"/>
  <c r="R313" i="1"/>
  <c r="R314" i="1"/>
  <c r="R315" i="1"/>
  <c r="R316" i="1"/>
  <c r="R207" i="1"/>
  <c r="R195" i="1"/>
  <c r="R143" i="1"/>
  <c r="R122" i="1"/>
  <c r="R112" i="1"/>
  <c r="R111" i="1"/>
  <c r="R85" i="1"/>
  <c r="R72" i="1"/>
  <c r="R189" i="1"/>
  <c r="R209" i="1"/>
  <c r="R136" i="1"/>
  <c r="R137" i="1"/>
  <c r="R139" i="1"/>
  <c r="R140" i="1"/>
  <c r="R141" i="1"/>
  <c r="R142" i="1"/>
  <c r="R144" i="1"/>
  <c r="R145" i="1"/>
  <c r="R146" i="1"/>
  <c r="R147" i="1"/>
  <c r="R148" i="1"/>
  <c r="R150" i="1"/>
  <c r="R151" i="1"/>
  <c r="R152" i="1"/>
  <c r="R153" i="1"/>
  <c r="R154" i="1"/>
  <c r="R155" i="1"/>
  <c r="R156" i="1"/>
  <c r="R157" i="1"/>
  <c r="R158" i="1"/>
  <c r="R159" i="1"/>
  <c r="R160" i="1"/>
  <c r="R161" i="1"/>
  <c r="R162" i="1"/>
  <c r="R163" i="1"/>
  <c r="R164" i="1"/>
  <c r="R165" i="1"/>
  <c r="R385" i="1"/>
  <c r="R387" i="1"/>
  <c r="R388" i="1"/>
  <c r="R389" i="1"/>
  <c r="R390" i="1"/>
  <c r="R391" i="1"/>
  <c r="R392" i="1"/>
  <c r="R393" i="1"/>
  <c r="R135" i="1"/>
  <c r="R108" i="1"/>
  <c r="R109" i="1"/>
  <c r="R110" i="1"/>
  <c r="R113" i="1"/>
  <c r="R115" i="1"/>
  <c r="R116" i="1"/>
  <c r="R117" i="1"/>
  <c r="R118" i="1"/>
  <c r="R119" i="1"/>
  <c r="R120" i="1"/>
  <c r="R121" i="1"/>
  <c r="AF107" i="1"/>
  <c r="R107" i="1"/>
  <c r="R106" i="1"/>
  <c r="AF105" i="1"/>
  <c r="R105" i="1"/>
  <c r="AF104" i="1"/>
  <c r="R104" i="1"/>
  <c r="AF103" i="1"/>
  <c r="R103" i="1"/>
  <c r="AF102" i="1"/>
  <c r="R102" i="1"/>
  <c r="AF101" i="1"/>
  <c r="R101" i="1"/>
  <c r="AF100" i="1"/>
  <c r="R100" i="1"/>
  <c r="AF99" i="1"/>
  <c r="R99" i="1"/>
  <c r="AF98" i="1"/>
  <c r="R98" i="1"/>
  <c r="AF97" i="1"/>
  <c r="R97" i="1"/>
  <c r="AF96" i="1"/>
  <c r="R96" i="1"/>
  <c r="AF95" i="1"/>
  <c r="R95" i="1"/>
  <c r="AF94" i="1"/>
  <c r="R94" i="1"/>
  <c r="AF93" i="1"/>
  <c r="R93" i="1"/>
  <c r="AF92" i="1"/>
  <c r="R92" i="1"/>
  <c r="AF91" i="1"/>
  <c r="R91" i="1"/>
  <c r="AF90" i="1"/>
  <c r="R90" i="1"/>
  <c r="AF89" i="1"/>
  <c r="R89" i="1"/>
  <c r="AF88" i="1"/>
  <c r="R88" i="1"/>
  <c r="AF87" i="1"/>
  <c r="R87" i="1"/>
  <c r="AF86" i="1"/>
  <c r="R86" i="1"/>
  <c r="AF85" i="1"/>
  <c r="AF84" i="1"/>
  <c r="R84" i="1"/>
  <c r="AF83" i="1"/>
  <c r="R83" i="1"/>
  <c r="AF82" i="1"/>
  <c r="R82" i="1"/>
  <c r="AF81" i="1"/>
  <c r="R81" i="1"/>
  <c r="AF80" i="1"/>
  <c r="R80" i="1"/>
  <c r="AF79" i="1"/>
  <c r="R79" i="1"/>
  <c r="AF78" i="1"/>
  <c r="R78" i="1"/>
  <c r="AF77" i="1"/>
  <c r="R77" i="1"/>
  <c r="AF76" i="1"/>
  <c r="R76" i="1"/>
  <c r="AF75" i="1"/>
  <c r="R75" i="1"/>
  <c r="AF74" i="1"/>
  <c r="R74" i="1"/>
  <c r="AF73" i="1"/>
  <c r="R73" i="1"/>
  <c r="AF72" i="1"/>
  <c r="AF71" i="1"/>
  <c r="R71" i="1"/>
  <c r="AF70" i="1"/>
  <c r="R70" i="1"/>
  <c r="AF69" i="1"/>
  <c r="AF68" i="1"/>
  <c r="AF67" i="1"/>
  <c r="AF66" i="1"/>
  <c r="AF65" i="1"/>
  <c r="AF64" i="1"/>
  <c r="AF63" i="1"/>
  <c r="AF62" i="1"/>
  <c r="AF60"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8" i="1"/>
  <c r="AF16" i="1"/>
  <c r="AF15" i="1"/>
  <c r="AF14" i="1"/>
  <c r="AF13" i="1"/>
  <c r="AF12" i="1"/>
  <c r="AF11" i="1"/>
  <c r="AF10" i="1"/>
  <c r="AF9" i="1"/>
  <c r="AF8" i="1"/>
  <c r="AF7" i="1"/>
  <c r="AF6" i="1"/>
  <c r="AF5" i="1"/>
  <c r="R402" i="1"/>
  <c r="R395" i="1"/>
  <c r="R396" i="1"/>
  <c r="R397" i="1"/>
  <c r="R398" i="1"/>
  <c r="R399" i="1"/>
  <c r="R400" i="1"/>
  <c r="R401" i="1"/>
  <c r="R394" i="1"/>
  <c r="J42" i="3"/>
</calcChain>
</file>

<file path=xl/comments1.xml><?xml version="1.0" encoding="utf-8"?>
<comments xmlns="http://schemas.openxmlformats.org/spreadsheetml/2006/main">
  <authors>
    <author>MGU</author>
  </authors>
  <commentList>
    <comment ref="K19" authorId="0">
      <text>
        <r>
          <rPr>
            <b/>
            <sz val="9"/>
            <color indexed="81"/>
            <rFont val="Tahoma"/>
            <family val="2"/>
          </rPr>
          <t>MGU:</t>
        </r>
        <r>
          <rPr>
            <sz val="9"/>
            <color indexed="81"/>
            <rFont val="Tahoma"/>
            <family val="2"/>
          </rPr>
          <t xml:space="preserve">
SUPERAVIT</t>
        </r>
      </text>
    </comment>
    <comment ref="K22" authorId="0">
      <text>
        <r>
          <rPr>
            <b/>
            <sz val="9"/>
            <color indexed="81"/>
            <rFont val="Tahoma"/>
            <family val="2"/>
          </rPr>
          <t>MGU:</t>
        </r>
        <r>
          <rPr>
            <sz val="9"/>
            <color indexed="81"/>
            <rFont val="Tahoma"/>
            <family val="2"/>
          </rPr>
          <t xml:space="preserve">
SUPERAVIT</t>
        </r>
      </text>
    </comment>
    <comment ref="K39" authorId="0">
      <text>
        <r>
          <rPr>
            <b/>
            <sz val="9"/>
            <color indexed="81"/>
            <rFont val="Tahoma"/>
            <family val="2"/>
          </rPr>
          <t>MGU:</t>
        </r>
        <r>
          <rPr>
            <sz val="9"/>
            <color indexed="81"/>
            <rFont val="Tahoma"/>
            <family val="2"/>
          </rPr>
          <t xml:space="preserve">
SUPERAVIT</t>
        </r>
      </text>
    </comment>
    <comment ref="K40" authorId="0">
      <text>
        <r>
          <rPr>
            <b/>
            <sz val="9"/>
            <color indexed="81"/>
            <rFont val="Tahoma"/>
            <family val="2"/>
          </rPr>
          <t>MGU:</t>
        </r>
        <r>
          <rPr>
            <sz val="9"/>
            <color indexed="81"/>
            <rFont val="Tahoma"/>
            <family val="2"/>
          </rPr>
          <t xml:space="preserve">
FREE</t>
        </r>
      </text>
    </comment>
  </commentList>
</comments>
</file>

<file path=xl/comments2.xml><?xml version="1.0" encoding="utf-8"?>
<comments xmlns="http://schemas.openxmlformats.org/spreadsheetml/2006/main">
  <authors>
    <author>MGU</author>
    <author>lucia galeano cumpli</author>
    <author>Fredy_Andrade</author>
  </authors>
  <commentList>
    <comment ref="W6" authorId="0">
      <text>
        <r>
          <rPr>
            <b/>
            <sz val="9"/>
            <color indexed="81"/>
            <rFont val="Tahoma"/>
            <family val="2"/>
          </rPr>
          <t>MGU:</t>
        </r>
        <r>
          <rPr>
            <sz val="9"/>
            <color indexed="81"/>
            <rFont val="Tahoma"/>
            <family val="2"/>
          </rPr>
          <t xml:space="preserve">
hospital ambiente</t>
        </r>
      </text>
    </comment>
    <comment ref="K9" authorId="1">
      <text>
        <r>
          <rPr>
            <b/>
            <sz val="9"/>
            <color indexed="81"/>
            <rFont val="Tahoma"/>
            <family val="2"/>
          </rPr>
          <t>lucia galeano cumpli:</t>
        </r>
        <r>
          <rPr>
            <sz val="9"/>
            <color indexed="81"/>
            <rFont val="Tahoma"/>
            <family val="2"/>
          </rPr>
          <t xml:space="preserve">
La secretaria de salud NO implementa la estrategia. </t>
        </r>
      </text>
    </comment>
    <comment ref="K10" authorId="1">
      <text>
        <r>
          <rPr>
            <b/>
            <sz val="9"/>
            <color indexed="81"/>
            <rFont val="Tahoma"/>
            <family val="2"/>
          </rPr>
          <t>lucia galeano cumpli:</t>
        </r>
        <r>
          <rPr>
            <sz val="9"/>
            <color indexed="81"/>
            <rFont val="Tahoma"/>
            <family val="2"/>
          </rPr>
          <t xml:space="preserve">
La secretaria de salud no implementa la estrategia</t>
        </r>
      </text>
    </comment>
    <comment ref="K28" authorId="1">
      <text>
        <r>
          <rPr>
            <b/>
            <sz val="9"/>
            <color indexed="81"/>
            <rFont val="Tahoma"/>
            <family val="2"/>
          </rPr>
          <t xml:space="preserve">No se puede cuantificar porque de un año a otro varia </t>
        </r>
      </text>
    </comment>
    <comment ref="X58" authorId="0">
      <text>
        <r>
          <rPr>
            <b/>
            <sz val="9"/>
            <color indexed="81"/>
            <rFont val="Tahoma"/>
            <family val="2"/>
          </rPr>
          <t>MGU:</t>
        </r>
        <r>
          <rPr>
            <sz val="9"/>
            <color indexed="81"/>
            <rFont val="Tahoma"/>
            <family val="2"/>
          </rPr>
          <t xml:space="preserve">
contratacion directa</t>
        </r>
      </text>
    </comment>
    <comment ref="X190" authorId="0">
      <text>
        <r>
          <rPr>
            <b/>
            <sz val="9"/>
            <color indexed="81"/>
            <rFont val="Tahoma"/>
            <family val="2"/>
          </rPr>
          <t>MGU:</t>
        </r>
        <r>
          <rPr>
            <sz val="9"/>
            <color indexed="81"/>
            <rFont val="Tahoma"/>
            <family val="2"/>
          </rPr>
          <t xml:space="preserve">
tn</t>
        </r>
      </text>
    </comment>
    <comment ref="X259" authorId="0">
      <text>
        <r>
          <rPr>
            <b/>
            <sz val="9"/>
            <color indexed="81"/>
            <rFont val="Tahoma"/>
            <family val="2"/>
          </rPr>
          <t>MGU:</t>
        </r>
        <r>
          <rPr>
            <sz val="9"/>
            <color indexed="81"/>
            <rFont val="Tahoma"/>
            <family val="2"/>
          </rPr>
          <t xml:space="preserve">
Contratacion E.S.E</t>
        </r>
      </text>
    </comment>
    <comment ref="X260" authorId="0">
      <text>
        <r>
          <rPr>
            <b/>
            <sz val="9"/>
            <color indexed="81"/>
            <rFont val="Tahoma"/>
            <family val="2"/>
          </rPr>
          <t>MGU:</t>
        </r>
        <r>
          <rPr>
            <sz val="9"/>
            <color indexed="81"/>
            <rFont val="Tahoma"/>
            <family val="2"/>
          </rPr>
          <t xml:space="preserve">
U:
Contratacion E.S.E</t>
        </r>
      </text>
    </comment>
    <comment ref="X261" authorId="0">
      <text>
        <r>
          <rPr>
            <b/>
            <sz val="9"/>
            <color indexed="81"/>
            <rFont val="Tahoma"/>
            <family val="2"/>
          </rPr>
          <t>MGU:</t>
        </r>
        <r>
          <rPr>
            <sz val="9"/>
            <color indexed="81"/>
            <rFont val="Tahoma"/>
            <family val="2"/>
          </rPr>
          <t xml:space="preserve">
U:
Contratacion E.S.E</t>
        </r>
      </text>
    </comment>
    <comment ref="X262" authorId="0">
      <text>
        <r>
          <rPr>
            <b/>
            <sz val="9"/>
            <color indexed="81"/>
            <rFont val="Tahoma"/>
            <family val="2"/>
          </rPr>
          <t>MGU:</t>
        </r>
        <r>
          <rPr>
            <sz val="9"/>
            <color indexed="81"/>
            <rFont val="Tahoma"/>
            <family val="2"/>
          </rPr>
          <t xml:space="preserve">
U:
Contratacion E.S.E</t>
        </r>
      </text>
    </comment>
    <comment ref="X263" authorId="0">
      <text>
        <r>
          <rPr>
            <b/>
            <sz val="9"/>
            <color indexed="81"/>
            <rFont val="Tahoma"/>
            <family val="2"/>
          </rPr>
          <t>MGU:</t>
        </r>
        <r>
          <rPr>
            <sz val="9"/>
            <color indexed="81"/>
            <rFont val="Tahoma"/>
            <family val="2"/>
          </rPr>
          <t xml:space="preserve">
U:
Contratacion E.S.E</t>
        </r>
      </text>
    </comment>
    <comment ref="X264" authorId="0">
      <text>
        <r>
          <rPr>
            <b/>
            <sz val="9"/>
            <color indexed="81"/>
            <rFont val="Tahoma"/>
            <family val="2"/>
          </rPr>
          <t>MGU:</t>
        </r>
        <r>
          <rPr>
            <sz val="9"/>
            <color indexed="81"/>
            <rFont val="Tahoma"/>
            <family val="2"/>
          </rPr>
          <t xml:space="preserve">
U:
Contratacion E.S.E</t>
        </r>
      </text>
    </comment>
    <comment ref="X265" authorId="0">
      <text>
        <r>
          <rPr>
            <b/>
            <sz val="9"/>
            <color indexed="81"/>
            <rFont val="Tahoma"/>
            <family val="2"/>
          </rPr>
          <t>MGU:</t>
        </r>
        <r>
          <rPr>
            <sz val="9"/>
            <color indexed="81"/>
            <rFont val="Tahoma"/>
            <family val="2"/>
          </rPr>
          <t xml:space="preserve">
U:
Contratacion E.S.E</t>
        </r>
      </text>
    </comment>
    <comment ref="X266" authorId="0">
      <text>
        <r>
          <rPr>
            <b/>
            <sz val="9"/>
            <color indexed="81"/>
            <rFont val="Tahoma"/>
            <family val="2"/>
          </rPr>
          <t>MGU:</t>
        </r>
        <r>
          <rPr>
            <sz val="9"/>
            <color indexed="81"/>
            <rFont val="Tahoma"/>
            <family val="2"/>
          </rPr>
          <t xml:space="preserve">
U:
Contratacion E.S.E</t>
        </r>
      </text>
    </comment>
    <comment ref="X267" authorId="0">
      <text>
        <r>
          <rPr>
            <b/>
            <sz val="9"/>
            <color indexed="81"/>
            <rFont val="Tahoma"/>
            <family val="2"/>
          </rPr>
          <t>MGU:</t>
        </r>
        <r>
          <rPr>
            <sz val="9"/>
            <color indexed="81"/>
            <rFont val="Tahoma"/>
            <family val="2"/>
          </rPr>
          <t xml:space="preserve">
U:
Contratacion E.S.E</t>
        </r>
      </text>
    </comment>
    <comment ref="X268" authorId="0">
      <text>
        <r>
          <rPr>
            <b/>
            <sz val="9"/>
            <color indexed="81"/>
            <rFont val="Tahoma"/>
            <family val="2"/>
          </rPr>
          <t>MGU:</t>
        </r>
        <r>
          <rPr>
            <sz val="9"/>
            <color indexed="81"/>
            <rFont val="Tahoma"/>
            <family val="2"/>
          </rPr>
          <t xml:space="preserve">
U:
Contratacion E.S.E</t>
        </r>
      </text>
    </comment>
    <comment ref="AB353" authorId="2">
      <text>
        <r>
          <rPr>
            <b/>
            <sz val="9"/>
            <color indexed="81"/>
            <rFont val="Tahoma"/>
            <family val="2"/>
          </rPr>
          <t>Fredy_Andrade:</t>
        </r>
        <r>
          <rPr>
            <sz val="9"/>
            <color indexed="81"/>
            <rFont val="Tahoma"/>
            <family val="2"/>
          </rPr>
          <t xml:space="preserve">
Se realizaron:
39 Acuerdos de Pagos Mesa de Trabajo
104 Depuraciones de Cartera en Mesa de Trabajo
2  Actas de Depuraciòn</t>
        </r>
      </text>
    </comment>
    <comment ref="AC353" authorId="2">
      <text>
        <r>
          <rPr>
            <b/>
            <sz val="9"/>
            <color indexed="81"/>
            <rFont val="Tahoma"/>
            <family val="2"/>
          </rPr>
          <t>Fredy_Andrade:</t>
        </r>
        <r>
          <rPr>
            <sz val="9"/>
            <color indexed="81"/>
            <rFont val="Tahoma"/>
            <family val="2"/>
          </rPr>
          <t xml:space="preserve">
Se realizaron:
7 Acuerdos de Pagos Mesa de Trabajo
49 Depuraciones de Cartera en Mesa de Trabajo
10  Actas de Depuraciòn</t>
        </r>
      </text>
    </comment>
    <comment ref="AD353" authorId="2">
      <text>
        <r>
          <rPr>
            <b/>
            <sz val="9"/>
            <color indexed="81"/>
            <rFont val="Tahoma"/>
            <family val="2"/>
          </rPr>
          <t>Fredy_Andrade:</t>
        </r>
        <r>
          <rPr>
            <sz val="9"/>
            <color indexed="81"/>
            <rFont val="Tahoma"/>
            <family val="2"/>
          </rPr>
          <t xml:space="preserve">
36 Depuraciones de Cartera en Mesa de Trabajo
13  Actas de Depuraciòn</t>
        </r>
      </text>
    </comment>
    <comment ref="AE353" authorId="2">
      <text>
        <r>
          <rPr>
            <b/>
            <sz val="9"/>
            <color indexed="81"/>
            <rFont val="Tahoma"/>
            <family val="2"/>
          </rPr>
          <t>Fredy_Andrade:</t>
        </r>
        <r>
          <rPr>
            <sz val="9"/>
            <color indexed="81"/>
            <rFont val="Tahoma"/>
            <family val="2"/>
          </rPr>
          <t xml:space="preserve">
Se realizaron:
20  Acuerdos de Pagos Mesa de Trabajo
108 Depuraciones de Cartera en Mesa de Trabajo
11  Actas de Depuraciòn</t>
        </r>
      </text>
    </comment>
    <comment ref="K373" authorId="0">
      <text>
        <r>
          <rPr>
            <b/>
            <sz val="9"/>
            <color indexed="81"/>
            <rFont val="Tahoma"/>
            <family val="2"/>
          </rPr>
          <t>MGU:</t>
        </r>
        <r>
          <rPr>
            <sz val="9"/>
            <color indexed="81"/>
            <rFont val="Tahoma"/>
            <family val="2"/>
          </rPr>
          <t xml:space="preserve">
hospitales</t>
        </r>
      </text>
    </comment>
    <comment ref="K374" authorId="0">
      <text>
        <r>
          <rPr>
            <b/>
            <sz val="9"/>
            <color indexed="81"/>
            <rFont val="Tahoma"/>
            <family val="2"/>
          </rPr>
          <t>MGU:</t>
        </r>
        <r>
          <rPr>
            <sz val="9"/>
            <color indexed="81"/>
            <rFont val="Tahoma"/>
            <family val="2"/>
          </rPr>
          <t xml:space="preserve">
HOSPITALES</t>
        </r>
      </text>
    </comment>
    <comment ref="X379" authorId="0">
      <text>
        <r>
          <rPr>
            <b/>
            <sz val="9"/>
            <color indexed="81"/>
            <rFont val="Tahoma"/>
            <family val="2"/>
          </rPr>
          <t>MGU:</t>
        </r>
        <r>
          <rPr>
            <sz val="9"/>
            <color indexed="81"/>
            <rFont val="Tahoma"/>
            <family val="2"/>
          </rPr>
          <t xml:space="preserve">
contratacion directa</t>
        </r>
      </text>
    </comment>
    <comment ref="X381" authorId="0">
      <text>
        <r>
          <rPr>
            <b/>
            <sz val="9"/>
            <color indexed="81"/>
            <rFont val="Tahoma"/>
            <family val="2"/>
          </rPr>
          <t>MGU:</t>
        </r>
        <r>
          <rPr>
            <sz val="9"/>
            <color indexed="81"/>
            <rFont val="Tahoma"/>
            <family val="2"/>
          </rPr>
          <t xml:space="preserve">
contratacion directa</t>
        </r>
      </text>
    </comment>
    <comment ref="W413" authorId="0">
      <text>
        <r>
          <rPr>
            <b/>
            <sz val="9"/>
            <color indexed="81"/>
            <rFont val="Tahoma"/>
            <family val="2"/>
          </rPr>
          <t>MGU:</t>
        </r>
        <r>
          <rPr>
            <sz val="9"/>
            <color indexed="81"/>
            <rFont val="Tahoma"/>
            <family val="2"/>
          </rPr>
          <t xml:space="preserve">
SUPERAVIT</t>
        </r>
      </text>
    </comment>
    <comment ref="W419" authorId="0">
      <text>
        <r>
          <rPr>
            <b/>
            <sz val="9"/>
            <color indexed="81"/>
            <rFont val="Tahoma"/>
            <family val="2"/>
          </rPr>
          <t>MGU:</t>
        </r>
        <r>
          <rPr>
            <sz val="9"/>
            <color indexed="81"/>
            <rFont val="Tahoma"/>
            <family val="2"/>
          </rPr>
          <t xml:space="preserve">
SUPERAVIT</t>
        </r>
      </text>
    </comment>
    <comment ref="W421" authorId="0">
      <text>
        <r>
          <rPr>
            <b/>
            <sz val="9"/>
            <color indexed="81"/>
            <rFont val="Tahoma"/>
            <family val="2"/>
          </rPr>
          <t>MGU:</t>
        </r>
        <r>
          <rPr>
            <sz val="9"/>
            <color indexed="81"/>
            <rFont val="Tahoma"/>
            <family val="2"/>
          </rPr>
          <t xml:space="preserve">
SUPERAVIT</t>
        </r>
      </text>
    </comment>
    <comment ref="W423" authorId="0">
      <text>
        <r>
          <rPr>
            <b/>
            <sz val="9"/>
            <color indexed="81"/>
            <rFont val="Tahoma"/>
            <family val="2"/>
          </rPr>
          <t>MGU:</t>
        </r>
        <r>
          <rPr>
            <sz val="9"/>
            <color indexed="81"/>
            <rFont val="Tahoma"/>
            <family val="2"/>
          </rPr>
          <t xml:space="preserve">
SUPERAVIT</t>
        </r>
      </text>
    </comment>
    <comment ref="W425" authorId="0">
      <text>
        <r>
          <rPr>
            <b/>
            <sz val="9"/>
            <color indexed="81"/>
            <rFont val="Tahoma"/>
            <family val="2"/>
          </rPr>
          <t>MGU:</t>
        </r>
        <r>
          <rPr>
            <sz val="9"/>
            <color indexed="81"/>
            <rFont val="Tahoma"/>
            <family val="2"/>
          </rPr>
          <t xml:space="preserve">
SUPERAVIT</t>
        </r>
      </text>
    </comment>
    <comment ref="W426" authorId="0">
      <text>
        <r>
          <rPr>
            <b/>
            <sz val="9"/>
            <color indexed="81"/>
            <rFont val="Tahoma"/>
            <family val="2"/>
          </rPr>
          <t>MGU:</t>
        </r>
        <r>
          <rPr>
            <sz val="9"/>
            <color indexed="81"/>
            <rFont val="Tahoma"/>
            <family val="2"/>
          </rPr>
          <t xml:space="preserve">
SUPERAVIT</t>
        </r>
      </text>
    </comment>
  </commentList>
</comments>
</file>

<file path=xl/sharedStrings.xml><?xml version="1.0" encoding="utf-8"?>
<sst xmlns="http://schemas.openxmlformats.org/spreadsheetml/2006/main" count="7853" uniqueCount="1077">
  <si>
    <r>
      <t xml:space="preserve">TABLA 13: CONSOLIDACIÓN DEL COMPONENTE OPERATIVO ANUAL DE INVERSIONES EN SALUD - COAI 
</t>
    </r>
    <r>
      <rPr>
        <b/>
        <sz val="14"/>
        <color theme="0"/>
        <rFont val="Verdana"/>
        <family val="2"/>
      </rPr>
      <t>Ver documento de Lineamientos Metodologicos, Tecnicos y Operativos - Pag. 235</t>
    </r>
  </si>
  <si>
    <t>Dimensión</t>
  </si>
  <si>
    <t>Código Programa</t>
  </si>
  <si>
    <t xml:space="preserve">Programa </t>
  </si>
  <si>
    <t>Componente</t>
  </si>
  <si>
    <t>Código subprograma</t>
  </si>
  <si>
    <t>Subprograma</t>
  </si>
  <si>
    <t>Código proyecto (BPI)</t>
  </si>
  <si>
    <t>Proyecto</t>
  </si>
  <si>
    <t>Apropiación Anual 
(Miles de Pesos)</t>
  </si>
  <si>
    <t>Fuente de Recursos</t>
  </si>
  <si>
    <t>DIMENSIÓN_DE_SALUD_AMBIENTAL</t>
  </si>
  <si>
    <t>Salud y Bienastar para todos</t>
  </si>
  <si>
    <t>HABITAT_SALUDABLE</t>
  </si>
  <si>
    <t>Recursos_Provenientes_del_Sistema_General_de_Participaciones_SGP</t>
  </si>
  <si>
    <t>SITUACIONES_EN_SALUD_RELACIONADAS_CON_CONDICIONES_AMBIENTALES</t>
  </si>
  <si>
    <t>DIMENSIÓN_DE_VIDA_SALUDABLE_Y_CONDICIONES_NO_TRANSMISIBLES</t>
  </si>
  <si>
    <t>Salud con equidad</t>
  </si>
  <si>
    <t>MODOS_CONDICIONES_Y__ESTILOS_DE_VIDA_SALUDABLES</t>
  </si>
  <si>
    <t>CONDICIONES_CRONICAS_PREVALENTES</t>
  </si>
  <si>
    <t>DIMENSIÓN_CONVIVENCIA_SOCIAL_Y_SALUD_MENTAL</t>
  </si>
  <si>
    <t>Salud y Paz</t>
  </si>
  <si>
    <t>PROMOCION_DE_LA_SALUD_MENTAL_Y_LA_CONVIVENCIA</t>
  </si>
  <si>
    <t>PREVENCION_Y_ATENCION_INTEGRAL_A_PROBLEMAS_Y_TRASTORNOS_MENTALES_Y_A_DIFERENTES_FORMAS_DE_VIOLENCIA</t>
  </si>
  <si>
    <t>DIMENSIÓN_SEGURIDAD_ALIMENTARIA_Y_NUTRICIONAL</t>
  </si>
  <si>
    <t>Salud y Prosperidad</t>
  </si>
  <si>
    <t>DISPONIBILIDAD_Y_ACCESO_A_LOS_ALIMENTOS</t>
  </si>
  <si>
    <t>CONSUMO_Y_APROVECHAMIENTO_BIOLOGICO_DE_ALIMENTOS</t>
  </si>
  <si>
    <t>INOCUIDAD_Y_CALIDAD_DE_LOS_ALIMENTOS</t>
  </si>
  <si>
    <t>DIMENSIÓN_SEXUALIDAD_DERECHOS_SEXUALES_Y_REPRODUCTIVOS</t>
  </si>
  <si>
    <t>PROMOCION_DE_LOS_DERECHOS_SEXUALES_Y_REPRODUCTIVOS_Y_EQUIDAD_DE_GENERO</t>
  </si>
  <si>
    <t>PREVENCION_Y_ATENCION_INTEGRAL_EN_SALUD_SEXUAL_Y_REPRODUCTIVA_DESDE_UN_ENFOQUE_DE_DERECHOS</t>
  </si>
  <si>
    <t>DIMENSIÓN_VIDA_SALUDABLE_Y_ENFERMEDADES_TRANSMISIBLES</t>
  </si>
  <si>
    <t>ENFERMEDADES_EMERGENTES_RE_EMERGENTES_Y_DESATENDIDAS</t>
  </si>
  <si>
    <t>ENFERMEDADES_INMUNOPREVENIBLES</t>
  </si>
  <si>
    <t>CONDICIONES_Y_SITUACIONES_ENDEMO_EPIDEMICAS</t>
  </si>
  <si>
    <t>Transferencias_en_salud_del_Ministerio_de_Salud_y_Protección_Social_MSPS</t>
  </si>
  <si>
    <t>DIMENSIÓN_SALUD_PÚBLICA_EN_EMERGENCIAS_Y_DESASTRES</t>
  </si>
  <si>
    <t>Fortalecimiento de la autoridad Sanitaria</t>
  </si>
  <si>
    <t>GESTION_INTEGRAL_DE_RIESGOS_EN_EMERGENCIAS_Y_DESASTRES</t>
  </si>
  <si>
    <t>RESPUESTA_EN_SALUD_ANTE_SITUACIONES_DE_EMERGENCIAS_Y_DESASTRES</t>
  </si>
  <si>
    <t>DIMENSIÓN_SALUD_Y_ÁMBITO_LABORAL</t>
  </si>
  <si>
    <t>SEGURIDAD_Y_SALUD_EN_EL_TRABAJO</t>
  </si>
  <si>
    <t>SITUACIONES_PREVALENTES_DE_ORIGEN_LABORAL</t>
  </si>
  <si>
    <t>DIMENSIÓN_TRANSVERSAL_GESTIÓN_DIFERENCIAL_DE_POBLACIONES_VULNERABLES</t>
  </si>
  <si>
    <t>DESARROLLO_INTEGRAL_DE_LAS_NIÑAS_NIÑOS_Y_ADOLESCENTES</t>
  </si>
  <si>
    <t>ENVEJECIMIENTO_Y_VEJEZ</t>
  </si>
  <si>
    <t>SALUD_Y_GENERO</t>
  </si>
  <si>
    <t>SALUD_EN_POBLACIONES_ETNICAS</t>
  </si>
  <si>
    <t>DISCAPACIDAD</t>
  </si>
  <si>
    <t>VICTIMAS_DEL_CONFLICTO_ARMADO_INTERNO</t>
  </si>
  <si>
    <t>FOSYGA_Porcentaje_destinado_a_Entidad_Territorial</t>
  </si>
  <si>
    <t>DIMENSIÓN_FORTALECIMIENTO_DE_LA_AUTORIDAD_SANITARIA_PARA_LA_GESTIÓN_EN_SALUD</t>
  </si>
  <si>
    <t>FORTALECIMIENTO_DE_LA_AUTORIDAD_SANITARIA</t>
  </si>
  <si>
    <t>Otros_Recursos_departamentales_y_o_distritales</t>
  </si>
  <si>
    <t>Meta de Producto Anual</t>
  </si>
  <si>
    <t>Estrategia de PTS</t>
  </si>
  <si>
    <t xml:space="preserve">Actividades </t>
  </si>
  <si>
    <t>Cantidad Programada</t>
  </si>
  <si>
    <t>Unidad de Medida</t>
  </si>
  <si>
    <t>Actividades programadas por trimestre</t>
  </si>
  <si>
    <t>Recursos programados</t>
  </si>
  <si>
    <t>Responsables del cumplimiento</t>
  </si>
  <si>
    <t>Actividades ejecutadas por trimestre</t>
  </si>
  <si>
    <t>Recursos ejecutados</t>
  </si>
  <si>
    <t>I</t>
  </si>
  <si>
    <t>II</t>
  </si>
  <si>
    <t>III</t>
  </si>
  <si>
    <t>IV</t>
  </si>
  <si>
    <t>Total</t>
  </si>
  <si>
    <t>Linea Operativa</t>
  </si>
  <si>
    <t>Categoria Linea Operativa</t>
  </si>
  <si>
    <t>Sub Categoria AENXO TÉCNICO RESOLUCIÓN 518 DE 2015</t>
  </si>
  <si>
    <t>Código Rubro Presupuestal</t>
  </si>
  <si>
    <t>Fuente de Financiación</t>
  </si>
  <si>
    <t>Total recursos programados 
(Miles de Pesos)</t>
  </si>
  <si>
    <t xml:space="preserve">Dependencia </t>
  </si>
  <si>
    <t xml:space="preserve">Cargo </t>
  </si>
  <si>
    <t>Nombres y Apellidos</t>
  </si>
  <si>
    <t>Total recursos ejecutados 
(Miles de Pesos)</t>
  </si>
  <si>
    <t>Desarrollar intervenciones de Educacion y Comunicación en calidad del agua a la comunidad de los 29 municipios</t>
  </si>
  <si>
    <t>1.1.1.1.1.5 EDUCACIÓN EN SALUD AMBIENTAL COMPRENDE LOS PROCESOS DINÁMICOS DE PARTICIPACIÓN SOCIAL DESARROLLADOS CONJUNTAMENTE ENTRE LOS ORGANISMOS DEL ESTADO Y LA SOCIEDAD CIVIL, DIRIGIDOS A INFORMAR, EDUCAR Y COMUNICAR, CON EL OBJETIVO DE PROMOVER CAMBIOS CONDUCTUALES, ESTILOS DE VIDA Y HÁBITOS DE CONSUMO, MODELOS DE PRODUCCIÓN LIMPIA Y SOSTENIBLE, EJERCICIO RESPONSABLE DEL DERECHO A GOZAR DE UN AMBIENTE SANO, TENIENDO EN CUENTA LAS NECESIDADES ESPECÍFICAS DEL INDIVIDUO, LA FAMILIA Y LA COMUNIDAD EN LOS ENTORNOS DONDE VIVEN, ESTUDIAN, TRABAJAN E INTERACTÚAN.</t>
  </si>
  <si>
    <t>Numero</t>
  </si>
  <si>
    <t>PROMOCIÓN_DE_LA_SALUD</t>
  </si>
  <si>
    <t>PIC</t>
  </si>
  <si>
    <t>PIC - Educación y comunicación en salud</t>
  </si>
  <si>
    <t>0902 - 2 - 2 2 20 - 32</t>
  </si>
  <si>
    <t>SALUD PUBLICA</t>
  </si>
  <si>
    <t>COORDINADOR SALUD AMBIENTAL</t>
  </si>
  <si>
    <t>JULIANA URIBE VALDIVIESO</t>
  </si>
  <si>
    <t>Ejecutar  intervenciones de Educacion y Comunicación en calidad del agua a la comunidad de los 29 municipios</t>
  </si>
  <si>
    <t xml:space="preserve">
Realizar educación en salud  sobre uso y manejo adecuado de plaguicidas  y desestimulacion del reúso de envases y empaques en el entorno laboral informal  
</t>
  </si>
  <si>
    <t>Desarrollar   intervenciones de Educacion y Comunicación en calidad del agua a la comunidad de los 29 municipios</t>
  </si>
  <si>
    <t xml:space="preserve">Realizar capacitacion  en el entorno hogar  a parteras  empiricas,  para  construir saberes en manejo de residuos hospitalarios y similares </t>
  </si>
  <si>
    <t xml:space="preserve">Realizar abogacia para la elaboracion de planes de accion y PAIES de 4 municipios </t>
  </si>
  <si>
    <t>AGENDA TRANSECTORIAL</t>
  </si>
  <si>
    <t>N/A</t>
  </si>
  <si>
    <t xml:space="preserve">Promocionar la salud a traves de intervenciones de Educacion y comunicación hacia los entornos saludables en 8 municipios priorizados </t>
  </si>
  <si>
    <t>GESTIÓN_DE_RIESGO_EN_SALUD</t>
  </si>
  <si>
    <t>COLECTIVO - PIC</t>
  </si>
  <si>
    <t xml:space="preserve">Mantener coberturas  del 90%  de vacunacion canina y felina </t>
  </si>
  <si>
    <t xml:space="preserve">Desarrollar el censo casa a casa y la vacunacion canina y felina casa a casa  en los 29 municipios y sus corregimientos, </t>
  </si>
  <si>
    <t xml:space="preserve">Hacer monitoreo de coberturas en municipios priorizados  en el entorno hogar </t>
  </si>
  <si>
    <t>Porcentaje</t>
  </si>
  <si>
    <t>GESTIÓN_DE_LA_SALUD_PÚBLICA</t>
  </si>
  <si>
    <t>GSP</t>
  </si>
  <si>
    <t>porcentaje</t>
  </si>
  <si>
    <t>GSP - Gestión de Insumos de interés en Salud Pública</t>
  </si>
  <si>
    <t>1.1.1.1.2.3 GESTIÓN INTEGRADA DE LAS ZOONOSIS DE INTERÉS EN SALUD PÚBLICA GESTIÓN INTERSECTORIAL, EDUCATIVA Y DE PARTICIPACIÓN SOCIAL Y COMUNITARIA, CON LOS PROPÓSITOS DE GENERAR CORRESPONSABILIDAD SOCIAL EN LA TENENCIA DE ANIMALES DE COMPAÑÍA, PRODUCCIÓN, Y PROTECCIÓN DE ECOSISTEMAS DE FAUNA SILVESTRE; ASÍ COMO FORTALECER LA PREVENCIÓN, DETECCIÓN OPORTUNA Y CONTROL DE LAS ENFERMEDADES ZOONÓTICAS.</t>
  </si>
  <si>
    <t>PIC - Vacunación antirrábica</t>
  </si>
  <si>
    <t>1.1.1.1.2.5 VIGILANCIA SANITARIA. PROMOCIÓN DE LA AUTOGESTIÓN Y AUTORREGULACIÓN EL ENFOQUE DE DETERMINANTES SOCIALES DE LA SALUD EXIGE UN CAMBIO DE PARADIGMA EN LA CONCEPCIÓN DE LA VIGILANCIA SANITARIA, LA CUAL DEBE TRASCENDER LA INSPECCIÓN, VIGILANCIA Y CONTROL SANITARIO A MODELOS DE GESTIÓN PARTICIPATIVA, INCORPORANDO LA PROMOCIÓN DEL CAMBIO DE HÁBITOS Y ESTILOS DE VIDA, LA CORRESPONSABILIDAD Y EL EMPODERAMIENTO INDIVIDUAL Y COLECTIVO.</t>
  </si>
  <si>
    <t>Vigilar y monitorear la calidad del agua en el 100% de los sistemas  de suministro e implementar planes de mejoramiento en los que incumplen BPS</t>
  </si>
  <si>
    <t xml:space="preserve">GSP - Inspección, Vigilancia y Control </t>
  </si>
  <si>
    <t>GSP - Desarrollo de capacidades</t>
  </si>
  <si>
    <t>1.1.1.1.1.1 ARTICULACIÓN INTERINSTITUCIONAL PARA INCORPORAR LA SALUD AMBIENTAL EN LA FORMULACIÓN DE POLÍTICAS, PLANES Y PROGRAMAS DE LOS DIFERENTES SECTORES BUSCANDO LA COHERENCIA DE LAS POLÍTICAS EN TODOS LOS NIVELES, MEJORAR LA EFICIENCIA, REDUCIR LAS SUPERPOSICIONES Y DUPLICACIONES INNECESARIAS Y MEJORAR LA COORDINACIÓN Y LA COOPERACIÓN ENTRE LOS ACTORES INVOLUCRADOS.</t>
  </si>
  <si>
    <t>GSP - Coordinación Intersectorial</t>
  </si>
  <si>
    <t>Desarrollar  capacidades institucionales a traves de la capacitacion del equipo tecnico en aguas subterraneas (taller de tres dias)</t>
  </si>
  <si>
    <t>Vigilar y monitorear la calidad del agua  recreacional en el 100% de los estanques censados implementando  planes de mejoramiento en los que incumplen BP</t>
  </si>
  <si>
    <t xml:space="preserve">Fortalecer la Articulación interinstitucional a traves de  reuniones trimestrales de la  Mesa de Calidad del Agua  </t>
  </si>
  <si>
    <t>Mejorar  el manejo de sustancias toxicas  en la cadena de comercialización a traves del reuniones trimestratles  del comité seccional de plaguicidas y la mesa de sustancias toxicas cuando esta opere</t>
  </si>
  <si>
    <t>Atender brotes y eventos asociados a sustancias toxicas</t>
  </si>
  <si>
    <t>1.1.1.1.2.8 SISTEMA NACIONAL DE INSPECCIÓN VIGILANCIA Y CONTROL SANITARIO IVC QUE PERMITA ADELANTAR VIGILANCIA EN SALUD AMBIENTAL, COMO MECANISMO PARA EL FORTALECIMIENTO DE LAS ACCIONES DE LA POLÍTICA INTEGRAL DE SALUD AMBIENTAL, BAJO EL ENFOQUE POBLACIONAL, DE RIESGO Y DE DETERMINANTES SOCIALES (CONPES 3550 DE 2008. PLAN DE ACCIÓN. LINEAMIENTOS PARA LA FORMULACIÓN DE LA POLÍTICA INTEGRAL DE SALUD AMBIENTAL CON ÉNFASIS EN LOS COMPONENTES DE CALIDAD DE AIRE, CALIDAD DE AGUA Y SEGURIDAD QUÍMICA. DEPARTAMENTO NACIONAL DE PLANEACIÓN).</t>
  </si>
  <si>
    <t>Visitar  el 100% de establecimientos que manipulan sustancias toxicas priorizados con enfoque de riesgo</t>
  </si>
  <si>
    <t>Visitados el 100% de establecimientos que manipulan sustancias toxicas priorizados con enfoque de riesgo</t>
  </si>
  <si>
    <t>Vigilar la gestion interna de residuos hospitalarios y similares  en el 100%  publicos de prestadores  del departamento y del 100% de los privados priorizados</t>
  </si>
  <si>
    <t>Propiciar la disminución de Botadero A Cielo Abierto en los 29 municipios  a traves del comité de residuos y mesas afines</t>
  </si>
  <si>
    <t xml:space="preserve">Desarrollar capacidades  institucionales al equipo de profesionales en  vigilancia sanitaria en  residuos </t>
  </si>
  <si>
    <t>Visitar el 100% de establecimientos de interes sanitario  priorizados con enfoque de riesgo</t>
  </si>
  <si>
    <t>Desarrollar capacidades institucionales al equipo de profesionales en diversos topicos de vigilancia sanitaria</t>
  </si>
  <si>
    <t>Fortalecer la coordinación intersectorial relacionada con la calidad del aire, ruido y radiaciones mediante un plan de reuniones</t>
  </si>
  <si>
    <t xml:space="preserve">Desarrollar proyectos  para estudiar  la  carga ambiental de la enfermedads asociados  a aire, ruido y radiaciones </t>
  </si>
  <si>
    <t>Desarrollar fase III proyecto calidad del aire</t>
  </si>
  <si>
    <t>Fortalecer la articulacion intersectorial a traves del comite seccional de Sanidad Portuaria  y reuniones con otros sectores involucrados mediente un plan de reuniones</t>
  </si>
  <si>
    <t>1.1.1.1.2.4 INVESTIGACIÓN PARA LA SALUD AMBIENTAL CONSTRUCCIÓN DE REDES DE CONOCIMIENTO,NA PARTIR DE LÍNEAS DE ACCIÓN EN CIENCIA, TECNOLOGÍA E INNOVACIÓN, CONFORMADAS POR EL SECTOR PÚBLICO, PRIVADO, ACADÉMICO Y COMUNITARIO, ORIENTADAS A GENERAR INFORMACIÓN Y CONOCIMIENTO QUE PERMITAN DAR RESPUESTA A LAS NECESIDADES EN SALUD AMBIENTAL.</t>
  </si>
  <si>
    <t>CARACTERIZACIÓN SOCIAL Y AMBIENTAL</t>
  </si>
  <si>
    <t>Realizar capacitacion en potabilizacion de agua, manejo de residuos solidos, manipulacion de alimentos, uso y manejo adecuado de productos quimicos, lavado de tanques como prevencion de vectores, tenencia responsable de mascotas, prevencion de otras zoonosis y vivienda saludable aplicando la  metodologia aprender haciendo.en los corregimientos de Sevillano, Cauca, Buenos Aires y la vereda 16 de julio</t>
  </si>
  <si>
    <t>1.1.1.1.2.2 EDUCACIÓN EN SALUD AMBIENTAL COMPRENDE LOS PROCESOS DINÁMICOS DE PARTICIPACIÓN SOCIAL DESARROLLADOS CONJUNTAMENTE ENTRE LOS ORGANISMOS DEL ESTADO Y LA SOCIEDAD CIVIL, DIRIGIDOS A INFORMAR, EDUCAR Y COMUNICAR, CON EL OBJETIVO DE PROMOVER CAMBIOS CONDUCTUALES, ESTILOS DE VIDA Y HÁBITOS DE CONSUMO, MODELOS DE PRODUCCIÓN LIMPIA Y SOSTENIBLE, EJERCICIO RESPONSABLE DEL DERECHO A GOZAR DE UN AMBIENTE SANO, TENIENDO EN CUENTA LAS NECESIDADES ESPECÍFICAS DEL INDIVIDUO, LA FAMILIA Y LA COMUNIDAD, EN LOS ENTORNOS DONDE VIVEN, ESTUDIAN, TRABAJAN E INTERACTÚAN.</t>
  </si>
  <si>
    <t>Ejecutar el plan intergal de intervencion en Palmor, San pedro, San Javier y Siberia</t>
  </si>
  <si>
    <t>1.1.1.1.1.6 ESTRATEGIA DE ENTORNOS SALUDABLES BUSCA CONTRIBUIR A LA SEGURIDAD HUMANA, EL DESARROLLO HUMANO SUSTENTABLE Y LA EQUIDAD EN SALUD, MEDIANTE ACCIONES QUE INFLUYAN SOBRE LOS DETERMINANTES DE LA SALUD BAJO ESQUEMAS OPERATIVOS PARTICIPATIVOS ORGANIZADOS ALREDEDOR DE ENTORNOS ESPECÍFICOS, COMO LA VIVIENDA, LA ESCUELA, EL ESPACIO PÚBLICO, EL ENTORNO LABORAL, ECOSISTEMAS ESTRATÉGICOS SOSTENIBLES, Y BAJO ENFOQUES QUE PRIVILEGIAN A LA FAMILIA Y LA COMUNIDAD.</t>
  </si>
  <si>
    <t xml:space="preserve">Ejecutar el plan intergal de intervencion en Los Negritos, Carmen de Ariguani , Sevillano y Apure </t>
  </si>
  <si>
    <t xml:space="preserve">GSP - Planeación Integral en Salud </t>
  </si>
  <si>
    <t>Fortalecer la Articulación interinstitucional a traves de  reuniones trimestrales   del comité de entornos</t>
  </si>
  <si>
    <t>Fortalecer  la gestion en salud publica en lo concerniente a la coordinacion intersectorial  a traves de reuniones trimestrales  del consejo seccional de zoonosis</t>
  </si>
  <si>
    <t>Ejerccer  abogacia para la implementacion  de la estrategia de  tenencia responsable de animales en los 29 municipios</t>
  </si>
  <si>
    <t>Ejecutar  un plan de IVC de rabia y otras zoonosis</t>
  </si>
  <si>
    <t>GSP -  Vigilancia en Salud Pública</t>
  </si>
  <si>
    <t>Desarrollar capacidades  institucionales al equpo de tecnicos en vigilancia de rabia y otras zoonosis</t>
  </si>
  <si>
    <t xml:space="preserve">Garantizar la IVC en el 95 % de los establecimientos sanitarios que generan factores de riesgo para la salud de la poblacion del Departamento </t>
  </si>
  <si>
    <t>Realizar Visitas de I.V.C de puntos de entrada</t>
  </si>
  <si>
    <t>Fortalecer  gestion en salud publica en lo concerniente a la coordinacion intersectorial  en pro de un transporte seguro a traves de reuniones periodicas</t>
  </si>
  <si>
    <t xml:space="preserve">Fortalecer la gestion en salud publica en lo concerniente a la coordinacion intersectorial  a traves del COTSA , mesas sectoriales y demas espacios creados </t>
  </si>
  <si>
    <t>Desarrollar capacidades  institucionales al equpo de profesionales en divesrsos topicos de vigilancia sanitaria</t>
  </si>
  <si>
    <t xml:space="preserve">Implementar el plan de adaptacion al cambio climatico en el territorio seleccionado : Fase I </t>
  </si>
  <si>
    <t>Implementar en el 100% de la Instituciones Educativas la estrategia 4 x 4 ampliada</t>
  </si>
  <si>
    <t>1.1.1.2.1.10 PARTICIPACIÓN SOCIAL ACTIVA PARA LA CONTRUCCIÓN, DESARROLLO, MONITOREO Y EVALUACIÓN DE PROCESOS QUE PERMITAN A LA POBLACIÓNINCREMENTAR EL CONTROL SOBRE SU SALUD Y BIENESTAR; Y TENER INCIDENCIA POLÍTICA Y EJERCER EL CONTROL SOCIAL PARA LA PROMOCIÓN DE LA SALUD, LA AFECTACIÓN DE LOS DETERMINANTES SOCIALES Y EL CONTROL DE LAS ENFERMEDADES NO TRANSMISIBLES, INCLUIDA LA SALUD BUCAL, VISUAL, AUDITIVA Y COMUNICATIVA.</t>
  </si>
  <si>
    <t>NUMERO</t>
  </si>
  <si>
    <t>0902 - 2 - 2 2 18 - 32</t>
  </si>
  <si>
    <t>COORDINADOR DE PROMOCION Y PREVENCION</t>
  </si>
  <si>
    <t>ANDREA PALACIOS POLANIA</t>
  </si>
  <si>
    <t xml:space="preserve">Fortalecer  las redes sociales de apoyo ya existentes en los Municipios priorizados (Plato, Ciénaga, Fundación, Pivijay y El Banco )mediante desarrollo de capacidades en promoción de la salud, educación y prevención de las enfermedades crónicas no transmisibles </t>
  </si>
  <si>
    <t>PIC - Conformación y fortalecimiento de redes sociales, comunitarias, sectoriales e intersectoriales</t>
  </si>
  <si>
    <t>1.1.1.2.2.7 DESARROLLO DE UNA LÍNEA DE CUIDADO A LAS PERSONAS CON ENT, INCLUIDAS LAS ALTERACIONES BUCALES, VISUALES Y AUDITIVAS QUE GARANTICEN UN PROYECTO TERAPÉUTICO ADECUADO QUE INCLUYA LA PROMOCIÓN DEL AUTO-CUIDADO, LA PRESCRIPCIÓN Y DISPENSACIÓN DE MEDICAMENTOS, LA VINCULACIÓN ENTRE EL CUIDADOR Y EL EQUIPO DE ATENCIÓN PRIMARIA EN SALUD, ASÍ COMO LA INTEGRALIDAD Y LA CONTINUIDAD EN EL ACOMPAÑAMIENTO.</t>
  </si>
  <si>
    <t>Desarrollar  capacidades en 60 escuelas priorixadas con estudiantes de los 29 municipios para la promoción de modos, condiciones y estilos de vida saludable 4x4</t>
  </si>
  <si>
    <t>PIC - Información en salud</t>
  </si>
  <si>
    <t>Incrementar en 20% las practicas del autocuidado en las acciones de prevención y manejo de las enfermedades no transmisibles, bucal, visual y auditiva</t>
  </si>
  <si>
    <t xml:space="preserve"> Realizar una Jornada de salud   para difundir   la promoción de las estrategias, visión  20/20. Somos todo oídos, amor por el silencio, y soy Generación mas sonriente</t>
  </si>
  <si>
    <t>PIC - Jornadas de salud</t>
  </si>
  <si>
    <t xml:space="preserve">Realizar Informacion  en salud  mediante la entrega de un CD con pautas   para la   promocion de las buenas practicas de salud bucal,auditiva,comunicativa y visual   dirigido en el entorno educativo  de  los 29 Municipios </t>
  </si>
  <si>
    <t>Implementar la estrategia conoce tu riesgo, peso saudable en los 29 Municipios</t>
  </si>
  <si>
    <t xml:space="preserve">Desarrollar  capacidades para la Promoción de la estrategia Conoce tu riesgo peso saludable en los 29 Municipios </t>
  </si>
  <si>
    <t>903 - 2 - 2 2 18 - 32</t>
  </si>
  <si>
    <t>1.1.1.2.1.12 INFORMACIÓN, COMUNICACIÓN Y EDUCACIÓN QUE INCENTIVE LA ADOPCIÓN DE ESTILOS DE VIDA SALUDABLE EL RECONOCIMIENTO DE RIESGOS, Y QUE APORTE ELEMENTOS QUE PERMITAN RESPONDER DE MANERA ASERTIVA A LOS RETOS DE LA VIDA DIARIA; QUE PROMUEVA LAS CAPACIDADES INDIVIDUALES Y COLECTIVAS, Y LA MOVILIZACIÓN DE LOS DIFERENTES GRUPOS HUMANOS QUE FAVORECEN LA CULTURA DE LA SALUD, EL AUTOCUIDADO Y EL DESARROLLO DE HABILIDADES EN LOS DIFERENTES ÁMBITOS DE LA VIDA COTIDIANA.</t>
  </si>
  <si>
    <t xml:space="preserve">Realizar Informacion en salud mediante cuña radial para difundir los signos y sintomas de alarma para  la deteccion del cancer infantil en los 29 Municipios del Departamento </t>
  </si>
  <si>
    <t xml:space="preserve">Editar y   reproducir material educativo  para difundir los sintomas de alarma para  la deteccion del cancer infantil en los 29 Municipios del Departamento </t>
  </si>
  <si>
    <t xml:space="preserve">Desarrollar procesos de capacitación en jardines, guarderias, y colegios con menores de 10 años de los 29 municipios sobre la promocion de la estrategia soy generacion mas sonriente </t>
  </si>
  <si>
    <t>Avanzar en la adopcion  de la politica publica para la modos, condiciones y estilos de vida saludable de manera gradual en el cuatrenio</t>
  </si>
  <si>
    <t>1.1.1.2.2.6 DESARROLLO E IMPLEMENTACIÓN DE ESTRATEGIAS DE ALTO IMPACTO TALES COMO, TAMIZAJE POBLACIONAL PARA RIESGO CARDIOMETABÓLICO Y PESO SALUDABLE EN LA POBLACIÓN MENOR DE 18 AÑOS Y MAYOR DE 18 AÑOS; ATENCIÓN PARA POBLACIÓN DE ALTO RIESGO CARDIOVASCULAR UN MILLÓN DE CORAZONES; VER Y TRATAR; VISIÓN 20X20;AMOR POR EL SILENCIO, ENTRE OTRAS.</t>
  </si>
  <si>
    <t>PIC - Tamizaje</t>
  </si>
  <si>
    <t>1.1.1.2.1.6 FORTALECIMIENTO DE LAS CAPACIDADES TÉCNICA, CIENTÍFICA Y OPERATIVA PARA EL EJERCICIO DE LA RECTORÍA Y AUTORIDAD SANITARIA EN EL ORDEN NACIONAL Y TERRITORIAL EN EL MANEJO DE LAS ENT, INCLUIDA LA SALUD BUCAL, VISUAL, AUDITIVA Y COMUNICATIVA Y SUS FACTORES DE RIESGO.</t>
  </si>
  <si>
    <t>PIC - Canalización</t>
  </si>
  <si>
    <t>1.1.1.2.1.1 POLITICAS PUBLICAS INTERSECTORIALES:COMPRENDE LA INCLUSION DE LA PROMOCION DE MODOS,CONDICIONES Y ESTILOS DE VIDA SALUDABLE EN TODAS LAS POLITICAS PUBLICAS ,CON ENFOQUE DE EQUIDAD,Y LA ELABORACION E IMPLEMENTACION DE UNA POLITICA TRANSEECTORIAL DE ESTILOS DE VIDA SALUDABLE.</t>
  </si>
  <si>
    <t>adoptar y adaptar  la politica publica para la  promocion  de modos, condiciones y estilos de vida saludable según las condiciones del territorio</t>
  </si>
  <si>
    <t>1.1.1.2.1.2 ALIANZAS TRANSECTORIALES PARA LA PROMOCIÓN DE MODOS, CONDICIONES Y ESTILOS DE VIDA SALUDABLE IMPLICA LA PARTICIPACIÓN DE VARIOS SECTORES EN LA GENERACIÓN DE INFRAESTRUCTURAS, ESPACIOS, BIENES Y SERVICIOS SOSTENIBLES, ORIENTADOS A MEJORAR LA OFERTA Y FACILITAR EL ACCESO A PROGRAMAS DE RECREACIÓN, CULTURA Y ACTIVIDAD FÍSICA; EL FORTALECIMIENTO DEL TRANSPORTE ACTIVO NO MOTORIZADO; EL ACCESO A UNA ALIMENTACIÓN SALUDABLE; LA DISMINUCIÓN EN LA EXPOSICIÓN Y EL CONSUMO DE TABACO Y DEL CONSUMO NOCIVO DE ALCOHOL; Y QUE SE GENEREN CONDICIONES QUE GARANTICEN LA AUTONOMÍA E INDEPENDENCIA EN LA POBLACIÓN CON LIMITACIONES MOTORAS, VISUALES Y AUDITIVAS.</t>
  </si>
  <si>
    <t>Implementar en el 25% del entorno escolar  y comunitario la estrategia de promocion de habilidades psicosociales de habilidades para la vida</t>
  </si>
  <si>
    <t>1.1.1.3.1.1 ENTORNOS PROTECTORES DE LA SALUD MENTAL COMPRENDE EL CONJUNTO DE ACCIONES INTRA Y TRANSECTORIALES PARA EL FORTALECIMIENTO DE ENTORNOS Y FACTORES PROTECTORES PARA MEJORAR Y MANTENER LA SALUD MENTAL, EL FOMENTO DEL ENVEJECIMIENTO MENTALMENTE SALUDABLE, Y LA MEJORA DE LA MOVILIDAD Y LA SEGURIDAD VIAL EN EL MARCO DE LA ESTRATEGIA DE ATENCIÓN PRIMARIA EN SALUD.</t>
  </si>
  <si>
    <t xml:space="preserve">Adopción e implementación de la politica publica de salud mental en los 29 municipios. </t>
  </si>
  <si>
    <t>Realizar Promoción y educación en salud de la estrategia habilidades psicosociales para la vida para el fortalecimiento de las capacidades de afrontamiento en la poblacion en general en los 29 municipios</t>
  </si>
  <si>
    <t xml:space="preserve">Realizar mesas de trabajo (5)  con docentes  para la implementacion de la estrategia psicosocial habilidades para la vida.(articulado a SSR) subregional </t>
  </si>
  <si>
    <t>Realizar mesas de trabajo con alumnos y padres de familia de las 92 escuelas saludables para la implementación de la estrategia psicosocial habilidades para la vida.</t>
  </si>
  <si>
    <t>Divulgar en medios de comunicación, medios sociales mediante cuña radial  de acciones de disminución del estigma y discriminación en salud mental.</t>
  </si>
  <si>
    <t xml:space="preserve">Desarrollar  capacidades para la Divulgación de la Politica de Salud Mental a los 29 municipios con participacon de otros sectores y comunidad para su implementacion </t>
  </si>
  <si>
    <t>1.1.1.3.2.7 MEJORAMIENTO DE LA ATENCIÓN EN SALUD  DE LOS PROBLEMAS Y TRASTORNOS EN SALUD MENTAL Y CONSUMO DE SUSTANCIAS PSICOACTIVAS, A TRAVÉS DE ACCIONES ORIENTADAS A GARANTIZAR EL ACCESO, OPORTUNIDAD, CALIDAD, UTILIZACIÓN Y SATISFACCIÓN DE LOS SERVICIOS DE ATENCIÓN.</t>
  </si>
  <si>
    <t>PIC - Rehabilitación basada en comunidad</t>
  </si>
  <si>
    <t xml:space="preserve">Realizar Proceso diagnostico participativo con los diferentes actores para definir el Plan de implementacion de RBC </t>
  </si>
  <si>
    <t>Implementar la estrategia de MhGAP en 11 municipios priorizados y Socializacion de los Manuales de Gestión Integrada en Salud Mental en población vulnerable.</t>
  </si>
  <si>
    <t xml:space="preserve">Desarrollar  capacidades del recurso humano en MhGAP EAPB, ESE , IPS y ET en los 5 municipios priorizados </t>
  </si>
  <si>
    <t>Realizar asistencia Tecnica y acompañamiento a los municipios priorizados para la implementacion del MhGAP</t>
  </si>
  <si>
    <t xml:space="preserve">100% de Municipios con procesos comuniitarios en salud mental y convivencia social </t>
  </si>
  <si>
    <t>904 - 2 - 2 2 18 - 32</t>
  </si>
  <si>
    <t xml:space="preserve">Adopción e implementación de la politica publica de salud mental en los 29 municipios . </t>
  </si>
  <si>
    <t xml:space="preserve">Realizar seguimiento y monitoreo a la implementación de la Politica de Salud Mental en los  29 municipios </t>
  </si>
  <si>
    <t>905 - 2 - 2 2 18 - 32</t>
  </si>
  <si>
    <t>Realizar procesos de concertación y dos mesas de trabajo con  EAPB, IPS y entidad territoriales para le desarrollo de capacidades para la implementación de los 23 lineamientos de suicidio .</t>
  </si>
  <si>
    <t>906 - 2 - 2 2 18 - 32</t>
  </si>
  <si>
    <t xml:space="preserve">Implementar Mh GAP en los 11 municipios priorziados </t>
  </si>
  <si>
    <t>Diseñar y difundir las rutas de atencion de todas las formas de violencia en el 100% de los municipios</t>
  </si>
  <si>
    <t>1.1.1.3.2.6 ATENCIÓN AL IMPACTO DE LA VIOLENCIA DESARROLLO DE RUTAS QUE INVOLUCREN SERVICIOS SOCIALES Y DE SALUD MENTAL, PARA LA RESPUESTA INTEGRAL AL IMPACTO INDIVIDUAL Y COLECTIVO DE LAS DIFERENTES FORMAS DE VIOLENCIA.</t>
  </si>
  <si>
    <t>Implementar  y opertaivizar  el Plan de Seguridad Alimentaria y Nutricional  en  los 29 municipios del  Departamento.</t>
  </si>
  <si>
    <t>1.1.1.4.2.4 INFORMACIÓN, EDUCACIÓN Y COMUNICACIÓN DISEÑO E IMPLEMENTACIÓN DE ESTRATEGIAS DE GESTIÓN DEL CONOCIMIENTO PARA LA PROVISIÓN DE INFORMACIÓN CLARA, PERTINENTE, EFICAZ Y ACTUALIZADA DESDE UNA PERSPECTIVA INTEGRAL QUE INCORPORE CADA UNO DE LOS ASPECTOS QUE ABARCA LA SEGURIDAD ALIMENTARIA Y NUTRICIONAL. INCLUYE EL FORTALECIMIENTO, AMPLIACIÓN Y ARTICULACIÓN DE LOS SISTEMAS, ESTRUCTURAS Y FUENTES DE INFORMACIÓN OPORTUNA Y VERAZ DE TODOS LOS SECTORES INVOLUCRADOS A NIVEL NACIONAL Y TERRITORIAL, CON EL FIN DE ORIENTAR LOS PROCESOS DE EVALUACIÓN Y LA TOMA DE DECISIONES DE TODOS LOS ACTORES RELACIONADOS CON LA SEGURIDAD ALIMENTARIA Y NUTRICIONAL. COBRA RELEVANCIA LA ESTRUCTURACIÓN DE UNA RED DE COMUNICACIONES PARA LA DIVULGACIÓN MASIVA DE INFORMACIÓN SOBRE SAN, FUNDAMENTADA EN UNA ESTRATEGIA INTEGRADA POR UN PLAN DE ACCIÓN Y UN PLAN DE MEDIOS.</t>
  </si>
  <si>
    <t>1.1.1.4.2.2 ALIANZAS ESTRATÉGICAS ENTRE SECTORES ARTICULACIÓN DE LOS DISTINTOS SECTORES INVOLUCRADOS EN LA CONSTRUCCIÓN DE LA SAN, MEDIANTE LA CONFORMACIÓN Y DESARROLLO DE ALIANZAS QUE CONLLEVEN A LA CONFORMACIÓN DE PACTOS Y ACUERDOS ORIENTADOS A LA LUCHA CONTRA EL HAMBRE EN LOS ÁMBITOS NACIONAL Y REGIONAL, TANTO RURAL COMO URBANO, LA PROMOCIÓN Y APOYO A LOS PROCESOS DE PLANIFICACIÓN DESCENTRALIZADOS Y LA PARTICIPACIÓN CIUDADANA EN TEMAS ASOCIADOS CON LA SAN. ESTA ESTRATEGIA PUEDE MATERIALIZARSE A TRAVÉS DEL FORTALECIMIENTO DE LAS REDES DE OBSERVATORIOS DE SAN.</t>
  </si>
  <si>
    <t>Realizar canalizacion y seguimiento de la atencion al 100% de los niños identicados con algun grado de desnutricion hasta lograr su recuperacion</t>
  </si>
  <si>
    <t>PIC-Canalizacion</t>
  </si>
  <si>
    <t>907 - 2 - 2 2 18 - 32</t>
  </si>
  <si>
    <t>1.1.1.4.2.5 PLANES TERRITORIALES DE SAN CONCRECIÓN DE LA INSTITUCIONALIDAD A NIVEL TERRITORIAL EXPRESADA EN PLANES DEPARTAMENTALES Y MUNICIPALES DE SAN, CONSTRUIDOS A TRAVÉS DE INSTANCIAS LEGITIMADAS POR LAS ASAMBLEAS DEPARTAMENTALES O LOS CONCEJOS MUNICIPALES, CON PARTICIPACIÓN SOCIAL Y COMUNITARIA, Y QUE INCLUYAN LOS INSTRUMENTOS BÁSICOS DE PLANIFICACIÓN DEL DESARROLLO TERRITORIAL, EN EL MARCO DE PLANES DE DESARROLLO, PLANES DE ORDENAMIENTO TERRITORIAL Y PLANES INDICATIVOS, QUE PERMITAN LA IMPLEMENTACIÓN EFECTIVA DE ACCIONES EN SAN EN LO LOCAL.</t>
  </si>
  <si>
    <t>Realizar seguimiento y monitoreo a la  Formulacion de planes de accion  municipales de SAN</t>
  </si>
  <si>
    <t>908 - 2 - 2 2 18 - 32</t>
  </si>
  <si>
    <t>Desarrollar  capacidades tecnicas, cientificas y operativas al RH de la DTS para el ejercicio de la autoridad sanitaria en SAN</t>
  </si>
  <si>
    <t>909 - 2 - 2 2 18 - 32</t>
  </si>
  <si>
    <t>Apoyar la Creacion del Banco de leche del Departamento del Magdalena para el fomento de la lactancia materna exclusiva</t>
  </si>
  <si>
    <t>Desarrollar capacidades  a madres comunitarias de centros zonales  de ICBF y entornos educativo priorizados  mediante la entrega de material educativo impreso (guia + rotafolio) para la promocion de las nuevas guias alimentarias basadas en alimentos para la poblacion colombiana, en 2 subregiones</t>
  </si>
  <si>
    <t>910 - 2 - 2 2 18 - 32</t>
  </si>
  <si>
    <t>911 - 2 - 2 2 18 - 32</t>
  </si>
  <si>
    <t>Realizar seguimiento al proyecto  del Banco de Leche Humana de la ESE Fernando Troconis</t>
  </si>
  <si>
    <t>912 - 2 - 2 2 18 - 32</t>
  </si>
  <si>
    <t xml:space="preserve">Desarrollar  capacidades en el entorno comunitario e institucional para identificar  y reforzar el conocimiento teorico/practico aprendido durante el curso de consejeria de lactancia materna en las 4 subregiones </t>
  </si>
  <si>
    <t>913 - 2 - 2 2 18 - 32</t>
  </si>
  <si>
    <t>914 - 2 - 2 2 18 - 32</t>
  </si>
  <si>
    <t>Monitorear  a  municipios certificados (ACREDITADOS) como IAMI INTEGRAL aractaca pivijay fundacion</t>
  </si>
  <si>
    <t>915 - 2 - 2 2 18 - 32</t>
  </si>
  <si>
    <t>Desarrollar capacidades  para  el fortalecimiento en la implementacion de la estrategia  IAMI INTEGRAL a las instituciones de los municipios priorizados</t>
  </si>
  <si>
    <t>916 - 2 - 2 2 18 - 32</t>
  </si>
  <si>
    <t xml:space="preserve">Realizar seguimiento y monitoreo a los programas  de proteccion ,deteccion y atencion de los  niños con bajo peso al nacer  en las  EAPB  y ESE Municipales </t>
  </si>
  <si>
    <t>917 - 2 - 2 2 18 - 32</t>
  </si>
  <si>
    <t>1.1.1.4.3 INOCUIDAD Y CALIDAD DE LOS ALIMENTOS</t>
  </si>
  <si>
    <t>Desarrollar estrategias de educacion y comunicación en salud sobre manipulacion de alimentos  en los 29 municipios</t>
  </si>
  <si>
    <t>1.1.1.4.3.6 INFORMACIÓN, EDUCACIÓN Y COMUNICACIÓN  (DECRETO 3518 DE 2006): PROCESO DE ELABORACIÓN, PRESENTACIÓN Y DIVULGACIÓN DE MENSAJES ADECUADOS PARA DESTINATARIOS CONCRETOS, CON EL FIN DE MEJORAR LOS CONOCIMIENTOS, TÉCNICAS Y MOTIVACIÓN NECESARIOS PARA ADOPTAR DECISIONES QUE MEJOREN LA CALIDAD E INOCUIDAD DE LOS ALIMENTOS.</t>
  </si>
  <si>
    <t>  Realizar educacion en Salud para formar a los  expendedores de leche cruda en  tecnicas higiene y lavado de cantinas  en municipios priorizados</t>
  </si>
  <si>
    <t>918 - 2 - 2 2 18 - 32</t>
  </si>
  <si>
    <t>Realizar educacion en Salud para formar a la comunidad afrodescediente en cuatro   municipios priorizados para aumentar sus capacidades en temas relacionados con la manipulacion de los alimentos para el control sobre su salud</t>
  </si>
  <si>
    <t>919 - 2 - 2 2 18 - 32</t>
  </si>
  <si>
    <t xml:space="preserve">Realizar educacion en salud a manipuladores  de alimentos  de  estacionarios y ambulantes de los 29 municipios , inlcuyendo expendios de carnes, para  desarrollar el el saber,  comprender, sentir y actuar  en relacion con las 10 normas de oro de la    manipulación de  alimentos </t>
  </si>
  <si>
    <t>920 - 2 - 2 2 18 - 32</t>
  </si>
  <si>
    <t xml:space="preserve">Desarrollar estrategias de Informacion en salud a las agremiaciones de tenderos sobre la implementacion del modelo de IVC de alimentos y aplicación de la norma vigente en seis municipios </t>
  </si>
  <si>
    <t>numero</t>
  </si>
  <si>
    <t>921 - 2 - 2 2 18 - 32</t>
  </si>
  <si>
    <t>Ejecutar un plan de visitas a establecimientos que manipulan alimentos y monitoreo de alimentos en los 29 municipios</t>
  </si>
  <si>
    <t>1.1.1.4.3.3 INSPECCIÓN, VIGILANCIA Y CONTROL (VIGILANCIA Y CONTROL SANITARIO ACCIONES DE PROTECCIÓN DE LA SALUD A CARGO DE LA AUTORIDAD SANITARIA, CON EL APOYO DE LA CIUDADANÍA, CONSISTENTE EN EL PROCESO SISTEMÁTICO Y CONSTANTE DE INSPECCIÓN, VIGILANCIA Y CONTROL DEL CUMPLIMIENTO DE NORMAS Y PROCESOS PARA ASEGURAR UNA ADECUADA SITUACIÓN SANITARIA Y DE SEGURIDAD DE TODAS LAS ACTIVIDADES QUE TIENEN RELACIÓN CON LA SALUD HUMANA.</t>
  </si>
  <si>
    <t>923 - 2 - 2 2 18 - 32</t>
  </si>
  <si>
    <t>924 - 2 - 2 2 18 - 32</t>
  </si>
  <si>
    <t>925 - 2 - 2 2 18 - 32</t>
  </si>
  <si>
    <t>926 - 2 - 2 2 18 - 32</t>
  </si>
  <si>
    <t>927 - 2 - 2 2 18 - 32</t>
  </si>
  <si>
    <t xml:space="preserve">Realizar investigacion de campo ETAS , aplicación de medidas sanitarias , actividades no programadas solicitadas por INVIMA o MSP,  e intervencion integral a 3000 hogares de bienestar </t>
  </si>
  <si>
    <t>928 - 2 - 2 2 18 - 32</t>
  </si>
  <si>
    <t>Realizar  un  Plan de  capacitaciones en el nuevo modelo de IVC al equipo que realiza IVC Sanitario</t>
  </si>
  <si>
    <t>929 - 2 - 2 2 18 - 32</t>
  </si>
  <si>
    <t>Ejecutar un  plan de fortalecimiento interinstitucional en el nuevo modelo de iVC de alimentos</t>
  </si>
  <si>
    <t xml:space="preserve">Apoyar la gestion de IVC sanitaria en el componente de incouidad </t>
  </si>
  <si>
    <t>930 - 2 - 2 2 18 - 32</t>
  </si>
  <si>
    <t>5.1</t>
  </si>
  <si>
    <t xml:space="preserve">Salud con Equidad </t>
  </si>
  <si>
    <t>Capacitar y orientar en Educación sexual responsable, respetando la diversidad al 95% de los  adolescentes</t>
  </si>
  <si>
    <t>1.1.1.5.1.8 CONSOLIDACIÓN DE LA POLÍTICA DE EDUCACIÓN SEXUAL QUE INVOLUCRE A TODA LA COMUNIDAD EDUCATIVA (NIÑAS, NIÑOS, ADOLESCENTES, JÓVENES, PADRES, MADRES, CUIDADORES, PROFESORADO Y DEMÁS PERSONAS QUE SE RELACIONAN CON LAS INSTITUCIONES EDUCATIVAS), QUE INCLUYA LA EXPANSIÓN DE COBERTURA Y CALIDAD DEL PROGRAMA DE EDUCACIÓN PARA LA SEXUALIDAD Y CONSTRUCCIÓN DE CIUDADANÍA, ARTICULADO CON LOS SERVICIOS DE SALUD AMIGABLES PARA ADOLESCENTES Y JÓVENES, PARA EL EJERCICIO DE DERECHOS EN TORNO AL DESARROLLO DE UNA SEXUALIDAD EN CONDICIONES DE IGUALDAD, LIBERTAD Y AUTONOMÍA, SIN NINGUNA DISCRIMINACIÓN Y LIBRE DE VIOLENCIAS. FOMENTO DE POLÍTICAS, PLANES, PROGRAMAS Y PROYECTOS QUE GARANTICEN EL DERECHO A LA EDUCACIÓN, LA RECREACIÓN Y LA CULTURA, Y AL TRABAJO DIGNO CON IGUALDAD DE OPORTUNIDADES Y ENTORNOS EQUITATIVOS QUE PERMITAN LA AUTONOMÍA ECONÓMICA Y CONDICIONES DE VIDA DIGNA, ESPECIALMENTE PARA LAS MUJERES, JÓVENES, POBLACIÓN LESBIANA, GAY, BISEXUAL, TRANSEXUAL E INTERSEXUAL LGBTI, POBLACIÓN RURAL Y VÍCTIMAS DEL CONFLICTO ARMADO.</t>
  </si>
  <si>
    <t xml:space="preserve">Desarrollar capacidades mediante 1 reunion con las 29 redes sociales de apoyo para la promocion y garantia de los derechos en salud sexual y reproductiva </t>
  </si>
  <si>
    <t>932 - 2 - 2 2 18 - 32</t>
  </si>
  <si>
    <t>Emitir cuña radial para Informar y orientar en salud sobre sexualidad responsable con respeto a la diversidad de genero dirigido a jovenes entre 10 -19 años de los 29 Municipios</t>
  </si>
  <si>
    <t>933 - 2 - 2 2 18 - 32</t>
  </si>
  <si>
    <t>Concertar con el sector educativo la creacion de zonas de orientacion en las escuelas priorizadas de los Municipios con mayor porcentaje de embarazos en adolcescentes (5)</t>
  </si>
  <si>
    <t>PIC - Zonas de orientación y centros de escucha</t>
  </si>
  <si>
    <t>934 - 2 - 2 2 18 - 32</t>
  </si>
  <si>
    <t xml:space="preserve">Desarrollar capacidades dirigido a jovenes entre 10-19 años y sus familias que acuden a los servicios amigables de las 17 instituciones para promocionar los derechos sexuales y reproductivos que aporte el desarrollo de la autonomia individual y colectiva </t>
  </si>
  <si>
    <t>935 - 2 - 2 2 18 - 32</t>
  </si>
  <si>
    <t>Desarrollar capacidades a  los docentes de las 4 subregiones del Departamento de Magdalena para fortalecer el proyecto de educacion para la sexualidad, construccion ciudadana, prevencion del embarazo en adolescentes y derechos sexuales y reproductivos, SAAJ (SM -afiches).</t>
  </si>
  <si>
    <t>936 - 2 - 2 2 18 - 32</t>
  </si>
  <si>
    <t>Emitir cuña radial para informar a la comunidad en general, sobre la interrupcion voluntaria del embarazo sin barreras cumplinedo las tres causales de la sentencia C355/06</t>
  </si>
  <si>
    <t>937 - 2 - 2 2 18 - 32</t>
  </si>
  <si>
    <t>Realizar socializacion, monitoreo y seguimiento a la aplicacion de la sentencia C355 /06 en las 29 IPS Publicas del Departamento.</t>
  </si>
  <si>
    <t>938 - 2 - 2 2 18 - 32</t>
  </si>
  <si>
    <t xml:space="preserve">Educar sobre la reduccion del riesgo de embarazos no deseados y la prevencion de enfermedades de transmision sexual, promocionando los DSR a los adolescentes de las escuelas priorizadas (92) y trabajadoras sexuales de los 29 municipios departamento del magadalena </t>
  </si>
  <si>
    <t>939 - 2 - 2 2 18 - 32</t>
  </si>
  <si>
    <t>5.2</t>
  </si>
  <si>
    <t>Aumentar como minino el 5% de porcentaje de mujeres que solicitan ayuda  y son atendidas en alguna institucion comptetente para el abordaje de las violencias de genero y violencias sexuales de acuerdo a lines base  que se levante al 2016.</t>
  </si>
  <si>
    <t>1.1.1.5.2.2 DESARROLLO DE TECNOLOGÍAS DE INFORMACIÓN Y COMUNICACIÓN  PARA MOVILIZACIÓN DE ACTORES INSTITUCIONALES Y COMUNITARIOS; ORGANIZACIÓN DE REDES SOCIALES DE APOYO Y DISEÑO DE APLICATIVOS MÓVILES PARA LA RED DE ASEGURADORES Y PRESTADORES DE SERVICIOS DE SALUD, QUE INCLUYE HERRAMIENTAS DE COMUNICACIÓN PARA LOS PROCESOS DE REFERENCIA Y CONTRARREFERENCIA.</t>
  </si>
  <si>
    <t>Realizar informacion y educacion en salud para la prevencion de cualquier forma de violencia en los Municipios priorizados (10) mediante encuentro intercolegial con la presentacion de la obra de teatro "Murmullos invisibles"</t>
  </si>
  <si>
    <t>940 - 2 - 2 2 18 - 32</t>
  </si>
  <si>
    <t>Socializar y publicar en lugar visible de las rutas de atencion integral en salud para victimas de violencias sexuales y violencias de genero en los 4 entornos de vida en los 29 Municipios del Departamento.</t>
  </si>
  <si>
    <t>941 - 2 - 2 2 18 - 32</t>
  </si>
  <si>
    <t xml:space="preserve">Realizar coordinacion intersectorial mediante los 4 comites de atencion integral a victimas de violencia sexual y de genero </t>
  </si>
  <si>
    <t>942 - 2 - 2 2 18 - 32</t>
  </si>
  <si>
    <t xml:space="preserve">Seguimiento y monitoreo continuo a los casos de Volencias sexuales y de genero y ataque con agente quimico, notificadas para garantizar la atencion integral por parte de los aseguradores  </t>
  </si>
  <si>
    <t>943 - 2 - 2 2 18 - 32</t>
  </si>
  <si>
    <t xml:space="preserve">Realizar 2 Seguimiento a las EAPB, IPS  para verificar la implementacion del  modelo de atencion integral en salud para victimas de violencias sexual, genero y ataque con agentes quimicos por su  red prestadora </t>
  </si>
  <si>
    <t>944 - 2 - 2 2 18 - 32</t>
  </si>
  <si>
    <t xml:space="preserve">Realizar Seguimiento a los eventos de violencias notificados por las alcaldias para fortalecer el cumplimiento al protocolo de atencion integral en salud para victimas de violencia sexual y de genero y ataque con agentes quimicos </t>
  </si>
  <si>
    <t>945 - 2 - 2 2 18 - 32</t>
  </si>
  <si>
    <t xml:space="preserve">Desarrollar de capacidades mediante reunion para la implementacion del modelo de atencion integral en salud para victimas de violencias de género y violencias sexuales, desde los sectores de salud, protección y justicia, de conformidad con los protocolos, guías y normatividad vigente para la restitución de los derechos que les han sido vulnerados subregional </t>
  </si>
  <si>
    <t>946 - 2 - 2 2 18 - 32</t>
  </si>
  <si>
    <t>Adoptar las politicas publicas de salud sexual y reproductiva en los 29 Municipios</t>
  </si>
  <si>
    <t>1.1.1.5.1.1 POLÍTICAS PÚBLICAS SECTORIALES, TRANSECTORIALES Y CON PARTICIPACIÓN COMUNITARIA  QUE PROMUEVAN EL EJERCICIO DE LOS DERECHOS SEXUALES Y LOS DERECHOS REPRODUCTIVOS, DESDE LOS ENFOQUES DE GÉNERO Y DIFERENCIAL;NAFECTANDO POSITIVAMENTE LOS DETERMINANTES SOCIALES RELACIONADOSNCONNLAS VIOLENCIAS DE GÉNERO Y VIOLENCIAS SEXUALES, LANPREVENCIÓN DE LAS INFECCIONES DE TRANSMISIÓN SEXUAL ITS-VIH-SIDA,NLA DISCRIMINACIÓN POR RAZONES DE ORIENTACIÓN SEXUAL O IDENTIDAD DE GÉNERO, LA PROMOCIÓN DE LA SALUD SEXUAL Y REPRODUCTIVA DE LOS ADOLESCENTES, Y LA GARANTOA DE LA SALUD MATERNA.</t>
  </si>
  <si>
    <t>Realizar reunion para Socializar al recurso humano de la entidad territorial la politica de maternidad segura formulada para garantizar la salud materna.</t>
  </si>
  <si>
    <t>947 - 2 - 2 2 18 - 32</t>
  </si>
  <si>
    <t>Desarrollar capacidades al talento humano de las entidades territoriales Municiplaes para la Adopcion e implementacion de la Politica Publica de derechos sexuales y reproductivos  de la Politica de maternidad segura</t>
  </si>
  <si>
    <t>948 - 2 - 2 2 18 - 32</t>
  </si>
  <si>
    <t>Desarrollar capacidades al RH de la ET Departamental y municipal Realizar  taller donde se aborden las diferentes tematicas de la dimension por profesional experto</t>
  </si>
  <si>
    <t>949 - 2 - 2 2 18 - 32</t>
  </si>
  <si>
    <t>Realizar 2 Seguimientos a las IPS Publicas y privadas que atienden partos para verificar la existencia de  los Kit de emergencia obstetrica y posteexposicion</t>
  </si>
  <si>
    <t>950 - 2 - 2 2 18 - 32</t>
  </si>
  <si>
    <t xml:space="preserve">El 95% de las gestantes han tenido 4 o mas controles prenatales </t>
  </si>
  <si>
    <t>1.1.1.5.2.9 FORTALECIMIENTO DE LA OFERTA Y ACCESO EFECTIVO A LOS SERVICIOS DE SALUD SEXUAL Y REPRODUCTIVA  PARA ADOLESCENTES CON ENFOQUE DE DERECHOS, DE GÉNERO Y DIFERENCIAL, E INDUCCIÓN DE LA DEMANDA TEMPRANA HACIA LOS SERVICIOS DE SALUD SEXUAL Y REPRODUCTIVA SSR.</t>
  </si>
  <si>
    <t>Educar a la comunidad adolesecente en metodos de planificacion familiar incluyendo la consulta preconcepcional en Municipios priorizados (6) mediante conversatorios intercolegiales</t>
  </si>
  <si>
    <t>951 - 2 - 2 2 18 - 32</t>
  </si>
  <si>
    <t>Concertar mediante reunion con las EAPB, IPS del Departamento el desarrrollo de estrategias que promocionen la importancia de acceso oportuno al control prenatal, promocionar las asesorias y pruebas voluntarias para VIH-SIDA, ITS en poblacion general con enfoque de vulnerabilidad.</t>
  </si>
  <si>
    <t>952 - 2 - 2 2 18 - 32</t>
  </si>
  <si>
    <t>Realizar jornada de Salud municipios priorizados que aportaron muertes maternas residentes en zona rural dispersa (ARACATACA, CIENAGA, FUNDACION, PIVIJAY, PLATO, ARIGUANI)</t>
  </si>
  <si>
    <t>953 - 2 - 2 2 18 - 32</t>
  </si>
  <si>
    <t>Desarrollar  capacidades al RH de la ET Departamental y municipal Realizar 4 talleres subregionales por ginecobstetra especialista y certificado en el tema bajo escenario de simulacion (kit emergencia, balon bakri, pantalon antichoque) al personal de medico y de enfermeria para la atencion de las emergencias obstetricas (Codigo Rojo) e interrupcion voluntaria del embarazo, asesoria preconcepcional, y anticoncepcion postparto</t>
  </si>
  <si>
    <t>954 - 2 - 2 2 18 - 32</t>
  </si>
  <si>
    <t>Desarrollar capacidades mediante asistencia Tecnica para garantizar el cumplimiento de las actividades de demanda inducida, atencion integral; de la Dimension Sexualidad derechos sexuales y reproductivos en las ESE, EPS e IPS de los 29 municipios</t>
  </si>
  <si>
    <t>955 - 2 - 2 2 18 - 32</t>
  </si>
  <si>
    <t>Desarrollar  capacidades para Educar a parteras (Según censo 2016) de Municipios priorizados en los signos de alarma de la gestantes, puericultura y su articulacion con la baja complejidad   de atencion.</t>
  </si>
  <si>
    <t>956 - 2 - 2 2 18 - 32</t>
  </si>
  <si>
    <t>Disminuir en un 30% la tasa de incidencia de sifilis gestacional a partir de la linea base que se establezca en la vigencia 2017</t>
  </si>
  <si>
    <t>1.1.1.5.2.1 FORTALECER INSPECCIÓN, VIGILANCIA Y CONTROL PARA GARANTIZAR EL CUMPLIMIENTO DE LAS ACTIVIDADES DE INDUCCIÓN DE LA DEMANDA, ATENCIÓN INTEGRAL Y ACCESO A SERVICIOS DE CONSEJERÍA, CONSULTA DE ANTICONCEPCIÓN Y ENTREGA DE MÉTODOS ANTICONCEPTIVOS; ASÍ COMO LA ELIMINACIÓN DE BARRERAS DE ACCESO Y SEGUIMIENTO DEL USO DE MÉTODOS MODERNOS DE ANTICONCEPCISNN ÓIN UI EN OEN CUÓN NÓN EN CUÓN NÓ, DE ACUERDO CON LAS CARACTERÍSTICAS Y NECESIDADES DE LA POBLACIÓN EN EDAD FÉRTIL, INCLUIDOS LOS Y LAS ADOLESCENTES; Y SEGUIMIENTO, EVALUACIÓN Y DIFUSIÓN DEL CUMPLIMIENTO DE NORMAS TÉCNICAS Y METAS DEFINIDAS, POR PARTE DE LA NACIÓN Y LAS ENTIDADES TERRITORIALES.</t>
  </si>
  <si>
    <t xml:space="preserve">Realizar informacion en salud sobre estrategias preventivas de la Infección de Transmisión Sexual por VIH/SIDA y la reducción del estigma y la discriminación traves de la elaboracion de un Jingle con los temas en mencion. Difusion del jingle y evaluacion del impacto y apropiacion a traves de grupo focal en un municipio del departamento. </t>
  </si>
  <si>
    <t>957 - 2 - 2 2 18 - 32</t>
  </si>
  <si>
    <t>Disminuir en un 30% la tasa de incidencia de sifilis gestacional a partir de la linea base que se establezca en la vigencia 2018</t>
  </si>
  <si>
    <t>Concertar con las EAPB e IPS la realizacion de asesoría y prueba voluntaria de Infección de Transmisión Sexual y VIH/SIDA, mediante pruebas rápidas en los Municipios priorizados (CIENAGA, PUEBLO VIEJO, EL BANCO, PLATO, FUNDACION y ZONA BANANERA)</t>
  </si>
  <si>
    <t>958 - 2 - 2 2 18 - 32</t>
  </si>
  <si>
    <t>Disminuir en un 30% la tasa de incidencia de sifilis gestacional a partir de la linea base que se establezca en la vigencia 2019</t>
  </si>
  <si>
    <t xml:space="preserve">Canalizar y realizar seguimiento a los pacientes diagnosticados con VIH-SIDA  </t>
  </si>
  <si>
    <t>959 - 2 - 2 2 18 - 32</t>
  </si>
  <si>
    <t>Disminuir en un 30% la tasa de incidencia de sifilis gestacional a partir de la linea base que se establezca en la vigencia 2020</t>
  </si>
  <si>
    <t>Realizar diagramacion e impresión de boletin de prensa para  Promocionar y educar a la comunidad sobre la prevención de las ITS/VIH</t>
  </si>
  <si>
    <t>960 - 2 - 2 2 18 - 32</t>
  </si>
  <si>
    <t>Disminuir en un 30% la tasa de incidencia de sifilis gestacional a partir de la linea base que se establezca en la vigencia 2021</t>
  </si>
  <si>
    <t>Diseñar  un video institucional  sobre la Prevención de la transmisión materno-perinatall de la sífilis congénita y del VIH. Con entrega del material CD para los 29 municipios</t>
  </si>
  <si>
    <t>961 - 2 - 2 2 18 - 32</t>
  </si>
  <si>
    <t>6.1</t>
  </si>
  <si>
    <t>Desarrollo del componente comunitario para la prevencion y cuidado adecuado de las enfemedades por vía aérea y de contacto directo</t>
  </si>
  <si>
    <t>1.1.1.6.1.9 IMPLEMENTACIÓN DE LA ESTRATEGIA DE ATENCIÓN PRIMARIA EN SALUD QUE INCLUYE LA REORGANIZACIÓN DE SERVICIOS DE SALUD; LA ELABORACIÓN, IMPLEMENTACIÓN Y ACTUALIZACIÓN DE PROTOCOLOS, GUÍAS DE MANEJO Y LINEAMIENTOS PARA LA PREVENCIÓN, VIGILANCIA Y CONTROL; Y MODELOS DE ATENCIÓN BÁSICA Y DE ALTA RESOLUTIVIDAD PARA ENFERMEDADES TRANSMISIBLES.</t>
  </si>
  <si>
    <t>Desarrollar capacidades para generar Acciones de producción, organización y
difusión de mensajes para orientar, advertir, anunciar o recomendar
a los individuos, familias, comunidades, organizaciones y redes sobre las 18 practicas claves comunitarias en municipios priorizados</t>
  </si>
  <si>
    <t>963 - 2 - 2 2 18 - 32</t>
  </si>
  <si>
    <t>1.1.1.6.1.3 GESTIÓN INTEGRAL PARA LA PROMOCIÓN DE LA SALUD, PREVENCIÓN Y CONTROL DE LAS ENFERMEDADES DENTRANSMISIÓN HÍDRICA Y ALIMENTARIA (ENFERMEDAD DIARREICA AGUDA EDA Y ENFERMEDADES TRANSMITIDAS POR ALIMENTOS ETA): *. LEVANTAMIENTO DE LÍNEAS DE BASE DE PREVALENCIA, CONOCIMIENTOS, ACTITUDES Y PRÁCTICAS EN ENFERMEDADES DE TRANSMISIÓN HÍDRICA, DEL SUELO Y ALIMENTARIA. *. IMPLEMENTACIÓN DE LINEAMIENTOS PARA EL MANEJO CLÍNICO Y PROGRAMÁTICO DE ENFERMEDADES DE TRANSMISIÓN HÍDRICA, DEL SUELO Y ALIMENTARIA. *. SISTEMATIZACIÓN DE EXPERIENCIAS EXITOSAS PARA EL CONTROL DE LAS ENFERMEDADES DE TRANSMISIÓN HÍDRICA, DEL SUELO Y ALIMENTARIA.</t>
  </si>
  <si>
    <t>Desarrollar acciones
de autocuidado y cuidado de la salud en los diferentes entornos del desarrollo (hogar, escuela, espacio publico y salud)  para promover la participación mediante cuñas radiales sobre signos de alarma de la infeccion respiratoria aguda e Infecciones diarreicas agudas</t>
  </si>
  <si>
    <t>964 - 2 - 2 2 18 - 32</t>
  </si>
  <si>
    <t>GESTIÓN DE LA SALUD PÚBLICA</t>
  </si>
  <si>
    <t>Socializar las rutas de atencion de la infeccion respiratoria aguda</t>
  </si>
  <si>
    <t>966 - 2 - 2 2 18 - 32</t>
  </si>
  <si>
    <t>Adoptar los lineamientos para la  desparasitacion antihelmintica en los 29 municipios para la prevencion y control de las enfermedades infecciosas desatendidas</t>
  </si>
  <si>
    <t>Educar y comunicar a la poblacion en todos los entornos de vida los derechos y beneficios de la desparasitacion antihelmintica</t>
  </si>
  <si>
    <t>970 - 2 - 2 2 18 - 32</t>
  </si>
  <si>
    <t>Desarrollar acciones de autocuidado y cuidado de la salud en los diferentes entornos del desarrollo (hogar, escuela, espacio publico y salud)  para promover el lavado de manos y de cara sobre signos de alarma de enfermedades desatendidas</t>
  </si>
  <si>
    <t>GESTION DEL RIESGO EN SALUD</t>
  </si>
  <si>
    <t>971 - 2 - 2 2 18 - 32</t>
  </si>
  <si>
    <t>GESTION DE LA SALUD PUBLICA</t>
  </si>
  <si>
    <t>Concertar con las EAPB  y realizar seguimiento a los niños de 1-4 años y de 5-14  sobre la estrategia masiva de desparasitacion antihelmintica</t>
  </si>
  <si>
    <t>973 - 2 - 2 2 18 - 32</t>
  </si>
  <si>
    <t>Garantizar el diagnostico oportuno de los casos de Hansen en el 100% de las IPS de los 29 municipios</t>
  </si>
  <si>
    <t>1.1.1.6.1.1 GESTIÓN INTEGRAL PARA LA PROMOCIÓN DE LA SALUD, PREVENCIÓN Y CONTROL DE LAS ENFERMEDADES TRANSMITIDAS POR VÍA AÉREA Y DE CONTACTO DIRECTO QUE INCLUYE: *. IMPLEMENTACIÓN DE LAS ESTRATEGIAS ESPECÍFICAS DE ATENCIÓN PRIMARIA COMO LAS SALAS ERA (ENFERMEDAD RESPIRATORIA AGUDA) Y OTROS SERVICIOS BÁSICOS EN SALUD. *. DESARROLLO DEL COMPONENTE COMUNITARIO PARA LA PREVENCIÓN Y CUIDADO ADECUADO DE LOS CASOS DE INFECCIÓN RESPIRATORIA AGUDA IRA LEVE EN CASA, EN EL CONTEXTO DE LA ATENCIÓN INTEGRAL A LAS ENFERMEDADES PREVALENTES DE LA INFANCIA AIEPI. *. IMPLEMENTACIÓN DE LAS LÍNEAS DE ACCIÓN DE LOS PLANES ESTRATÉGICOS PARA ALIVIAR LA CARGA Y SOSTENER LAS ACTIVIDADES DE CONTROL EN ENFERMEDAD DE HANSEN Y COLOMBIA LIBRE DE TUBERCULOSIS.</t>
  </si>
  <si>
    <t>974 - 2 - 2 2 18 - 32</t>
  </si>
  <si>
    <t xml:space="preserve">Desarrollo de capacidades a pacientes y grupos de pacientes con lepra en prevencion de la discapacidad </t>
  </si>
  <si>
    <t>975 - 2 - 2 2 18 - 32</t>
  </si>
  <si>
    <t>Dearrollar capacidades encaminadas a reducir el Estigma y la discriminacion de la personas y familias afectadas con lepra en los 29 municipios.</t>
  </si>
  <si>
    <t>976 - 2 - 2 2 18 - 32</t>
  </si>
  <si>
    <t>977 - 2 - 2 2 18 - 32</t>
  </si>
  <si>
    <t>GSP- Desarrollo de capacidades</t>
  </si>
  <si>
    <t>979 - 2 - 2 2 18 - 32</t>
  </si>
  <si>
    <t xml:space="preserve">Garantizar la captación de sintomaticos Respiratorios en el 100% de las IPS de los 29 municipios  </t>
  </si>
  <si>
    <t>Socializar el Plan de tuberculosis 2016 -2021 a los actores del sistemas.</t>
  </si>
  <si>
    <t>GSP-Planeacion integral</t>
  </si>
  <si>
    <t>7. Otros Recursos departamentales y/o distritales</t>
  </si>
  <si>
    <t>Desarrollar capacidades a pacientes y grupos de pacientes por medio de procesos de capacitación sobre diferentes aspectos del control de la TB, para que participen en actividades educativas dirigidas a la comunidad.</t>
  </si>
  <si>
    <t>981 - 2 - 2 2 18 - 32</t>
  </si>
  <si>
    <t>Desarrollar capacidades en instituciones educativas, comunidad General, Familia en acción, Madres Comunitarias  y lideres comunitario sobre prevención de tuberculosis</t>
  </si>
  <si>
    <t>982 - 2 - 2 2 18 - 32</t>
  </si>
  <si>
    <t>Desarrollar capacidades en las diferentes instancias de participación comunitaria para la prevención y control de tuberculosis, deberes y derechos de los pacientes</t>
  </si>
  <si>
    <t>983 - 2 - 2 2 18 - 32</t>
  </si>
  <si>
    <t>Garantizar la captación de sintomaticos Respiratorios en el 100% de las IPS de los 29 municipios</t>
  </si>
  <si>
    <t>984 - 2 - 2 2 18 - 32</t>
  </si>
  <si>
    <t>Promover la conformación de asociaciones de pacientes y ex pacientes e incluirlos en actividades de vigilancia con base comunitaria, actividades educativas.</t>
  </si>
  <si>
    <t>985 - 2 - 2 2 18 - 32</t>
  </si>
  <si>
    <t>Garantizar la curacion del 90%(95) de los pacientes de Tuberculosis con baciloscopia positiva</t>
  </si>
  <si>
    <t>1.1.1.6.1.14 FORMULACIÓN E IMPLEMENTACIÓN DE PLANES DE PREPARACIÓN, CONTROL Y EVALUACIÓN DE CONTINGENCIAS POR BROTES Y EPIDEMIAS POR ENFERMEDADES TRANSMISIBLES ARTICULANDO LOS SECTORES QUE INTEGRAN EL SISTEMA PARA LA GESTIÓN DEL RIESGO DE DESASTRES.</t>
  </si>
  <si>
    <t>RH</t>
  </si>
  <si>
    <t>988 - 2 - 2 2 18 - 32</t>
  </si>
  <si>
    <t>Realizar busqueda activa de sintomaticos de Piel y Sistema Nerviosos Periferico en los 29 municipios</t>
  </si>
  <si>
    <t>989 - 2 - 2 2 18 - 32</t>
  </si>
  <si>
    <t>Realizar la identificacion oportuna de sintomaticos respiratorios en poblaciónes vulnerable como desplazados, habitantes de la calle,  población privada de la libertad , niños menores de cinco años y  ancianatos.</t>
  </si>
  <si>
    <t>990 - 2 - 2 2 18 - 32</t>
  </si>
  <si>
    <t>Garantizar la curacion del 90% de los pacientes de Tuberculosis con baciloscopia positiva</t>
  </si>
  <si>
    <t>991 - 2 - 2 2 18 - 32</t>
  </si>
  <si>
    <t>Desarrollar capacidades a la Asociacion de Usuarios de pacientes con Lepra</t>
  </si>
  <si>
    <t>PIC-Informacion en salud</t>
  </si>
  <si>
    <t>992 - 2 - 2 2 18 - 32</t>
  </si>
  <si>
    <t>993 - 2 - 2 2 18 - 32</t>
  </si>
  <si>
    <t xml:space="preserve"> Revisar los convivientes según Circular 058 del 2009 en los 29 municipios del Departamento y de los Convivientes en los casos registrados desde el 2005 - 2016  </t>
  </si>
  <si>
    <t xml:space="preserve">GESTION  DEL RIESGO </t>
  </si>
  <si>
    <t>995 - 2 - 2 2 18 - 32</t>
  </si>
  <si>
    <t>6.2</t>
  </si>
  <si>
    <t xml:space="preserve">Gestion de insumos de interes en salud publica para garantizar la implementacion de  la estrategia de vacunacion sin barreras  a los 29 Municipios </t>
  </si>
  <si>
    <t>1.1.1.6.1.5 ACCIONES PROMOCIONALES SECTORIALES E INTERSECTORIALES QUE DISMINUYAN LAS EXPOSICIONES Y VULNERABILIDADES PARA ADQUIRIR ENFERMEDADES TRANSMISIBLES ACCIONES PROMOCIONALES SECTORIALES E INTERSECTORIALES QUE DISMINUYAN LAS EXPOSICIONES Y VULNERABILIDADES PARA ADQUIRIR ENFERMEDADES TRANSMISIBLES.</t>
  </si>
  <si>
    <t>Desarrollar  capacidades al Talento Humano de las IPS que oriente la inclusion de nuevas vacunas, evaluacion y monitoreo de las enfermedades inmunoprevenibles</t>
  </si>
  <si>
    <t>GESTION  DE LA SALUD PUBLICA</t>
  </si>
  <si>
    <t>GSP-Desarrollo de capacidades</t>
  </si>
  <si>
    <t>996 - 2 - 2 2 18 - 32</t>
  </si>
  <si>
    <t>Desarrollar capacidades a los agentes comunitarios en salud (vacunadores) de las 29 IPS Publicas,por subregion</t>
  </si>
  <si>
    <t>PIC-Educacion y comunicación para la salud</t>
  </si>
  <si>
    <t>Desarrollar capacidades para el seguimiento aI Sistema Nominal PAI Web en las IPS priorizadas de los 29 municipios (tecnicos)</t>
  </si>
  <si>
    <t>998 - 2 - 2 2 18 - 32</t>
  </si>
  <si>
    <t>Coordinar y desarrollar las jornadas de vacunación definidas por el MSPS, garantizando la intensificación de las acciones durante el mes programado y la instalación de puntos de vacunación</t>
  </si>
  <si>
    <t>PIC-Jornadas de salud</t>
  </si>
  <si>
    <t>Diseñar y difundir del nuevo esquema de vacunacion en las 29 ESE de I nivel del dpto</t>
  </si>
  <si>
    <t xml:space="preserve">Concurrir a los municipios priorizados para el mejoramiento de las coberturas de Vacunacion de la poblacion objeto del PAI </t>
  </si>
  <si>
    <t>Concertar agenda  transectorial (reuniones de las jornadas) que permitan la Implementacion de estrategia de vacunacion sin bareras a partir de equipos multidisciplinarios.</t>
  </si>
  <si>
    <t>PROMOCIÓN DE LA SALUD</t>
  </si>
  <si>
    <t>Convocar al recurso humano del ente territoial,coordinadora  PAI y EAPB para adoptar los lineamientos operativos del programa, año 2017</t>
  </si>
  <si>
    <t>1003 - 2 - 2 2 18 - 32</t>
  </si>
  <si>
    <t xml:space="preserve">Convocar a las sociedades científicas y académicas para que participen activamente en los comités técnicos del PAI. </t>
  </si>
  <si>
    <t>1004 - 2 - 2 2 18 - 32</t>
  </si>
  <si>
    <t>Coordinar, liderar y hacer seguimiento al proceso de certificación en la competencia laboral “administrar inmunobiológicos según delegación y normativa vigente” (Código NCL: 230101210), para los profesionales y técnicos en salud que laboran en el PAI.</t>
  </si>
  <si>
    <t>1005 - 2 - 2 2 18 - 32</t>
  </si>
  <si>
    <t>Desarrollar  capacidades tecnicas, cientificas y operativas para el ejercicio de la autoridad sanitaria en el PAI</t>
  </si>
  <si>
    <t>1006 - 2 - 2 2 18 - 32</t>
  </si>
  <si>
    <t>Realizar asistencia tecnica para la verificacion de la aplicación de la normatividad vigente e implementacion de lineamientos tecnicos PAI - SI en los 29 municipios</t>
  </si>
  <si>
    <t>1007 - 2 - 2 2 18 - 32</t>
  </si>
  <si>
    <t xml:space="preserve">Gestionar  recepcionar y Distribuir los biológicos e insumos a las IPS públicas y privadas para garantizar la vacunacion </t>
  </si>
  <si>
    <t>GSP-Gestion de insumos de interes en salud publica</t>
  </si>
  <si>
    <t>1008 - 2 - 2 2 18 - 32</t>
  </si>
  <si>
    <t>Realizar  Mantenimiento  preventivo y correctivo a la Red de frío Departamental, con la adquisicion de Insumos</t>
  </si>
  <si>
    <t>Realizar acompañamiento al 2do monitoreo rápido de cobertura y seguimiento al 1 y 3er Monitoreo</t>
  </si>
  <si>
    <t>6.3</t>
  </si>
  <si>
    <t>Desarrollar la estrategia de gestion integrada acorde a lineamientos nacionales en el 100% de los Municipios Priorizados segun ETV</t>
  </si>
  <si>
    <t>1.1.1.6.3.1 GESTIÓN INTEGRAL PARA LA PROMOCIÓN DE LA SALUD, PREVENCIÓN Y CONTROL DE LAS ENFERMEDADES TRANSMITIDAS POR VECTORES ETV Y ZOONOSIS, QUE INCLUYE: IMPLEMENTACIÓN DE ESTRATEGIAS INTERSECTORIALES DE ENTORNOS SALUDABLES EN LOS ÁMBITOS DE VIVIENDA Y ESCOLAR, MEJORAMIENTO DE VIVIENDA, Y LA METODOLOGÍA COMBI (COMUNICACIÓN PARA INFLUENCIAR COMPORTAMIENTOS, POR SUS SIGLAS EN INGLÉS), EN LOS ÁMBITOS INSTITUCIONAL Y COMUNITARIO, ARTICULADAS CON LOS SECTORES SALUD, VIVIENDA, EDUCACIÓN, CULTURA, AMBIENTE, AGRICULTURA, INDUSTRIA Y COMERCIO Y TURISMO, Y ORGANIZACIONES SOCIALES Y COMUNITARIAS PARA LAS ETV. DESARROLLO DE ACCIONES PREVENTIVAS DE LA EXPOSICIÓN A FACTORES DE RIESGO DE LAS ETV Y ZOONOSIS EN EL ÁMBITO INDIVIDUAL Y LABORAL, FAMILIAR Y COMUNITARIO, EN GRUPOS POBLACIONALES FOCALIZADOS, Y EL CORRESPONDIENTE CONTROL SOSTENIBLE DE FOCOS DE LAS ETV, ARTICULADO A LOS SECTORES DE SALUD, TRABAJO, AMBIENTE, VIVIENDA, MINAS, AGRICULTURA, TURISMO, TRANSPORTE Y ORGANIZACIONES SOCIALES Y COMUNITARIAS. ORGANIZACIÓN O REORGANIZACIÓN DE LOS PROGRAMAS DE PROMOCIÓN, PREVENCIÓN Y CONTROL DE LAS ETV Y ZOONOSIS, EN LOS NIVELES NACIONAL, DEPARTAMENTAL, DISTRITAL Y DE LOS MUNICIPIOS CATEGORÍA ESPECIAL, 1, 2 Y 3, ORIENTANDO LA GESTIÓN DE LOS RECURSOS (HUMANOS, LOGÍSTICOS, INSUMOS CRÍTICOS, MEDICAMENTOS Y FINANCIEROS) DE MANERA EFICIENTE Y EFECTIVA.  ARTICULACIÓN DEL PROGRAMA DE PROMOCIÓN, PREVENCIÓN Y CONTROL DE LAS ETV Y ZOONOSIS A LA ESTRATEGIA DE ATENCIÓN PRIMARIA EN SALUD Y EL FORTALECIMIENTO DEL SISTEMA OBLIGATORIO DE GARANTÍA DE CALIDAD, QUE GARANTICE LA ATENCIÓN INTEGRAL DE PACIENTES POR ETV Y ZOONOSIS (DETECCIÓN, DIAGNÓSTICO, TRATAMIENTO Y REHABILITACIÓN) CON ACCESO, OPORTUNIDAD Y CALIDAD. IMPLEMENTACIÓN DE LAS ESTRATEGIAS ESPECÍFICAS DE ATENCIÓN PRIMARIA CON EL DESARROLLO DEL COMPONENTE COMUNITARIO PARA LA ATENCIÓN, PREVENCIÓN Y CONTROL DE LAS ETV Y ZOONOSIS. GENERACIÓN DE CAPACIDADES ESPECÍFICAS DEL TALENTO HUMANO DEL PROGRAMA PARA EL DESARROLLO DE LA ESTRATEGIA DE GESTIÓN INTEGRADA EGI, ARTICULANDO ACTORES DEL SISTEMA DE EDUCACIÓN SUPERIOR Y DE FORMACIÓN PARA EL TRABAJO QUE INCLUYE: *. IMPLEMENTACIÓN DE ESTRATEGIAS INTERSECTORIALES DE ENTORNOS SALUDABLES EN LOS ÁMBITOS DE VIVIENDA Y ESCOLAR, MEJORAMIENTO DE VIVIENDA, Y LA METODOLOGÍA COMBI (COMUNICACIÓN PARA INFLUENCIAR COMPORTAMIENTOS, POR SUS SIGLAS EN INGLÉS), EN LOS ÁMBITOS INSTITUCIONAL Y COMUNITARIO, ARTICULADAS CON LOS SECTORES SALUD, VIVIENDA, EDUCACIÓN, CULTURA, AMBIENTE, AGRICULTURA, INDUSTRIA Y COMERCIO Y TURISMO, Y ORGANIZACIONES SOCIALES Y COMUNITARIAS PARA LAS ETV. *. DESARROLLO DE ACCIONES PREVENTIVAS DE LA EXPOSICIÓN A FACTORES DE RIESGO DE LAS ETV Y ZOONOSIS EN EL ÁMBITO INDIVIDUAL Y LABORAL, FAMILIAR Y COMUNITARIO, EN GRUPOS POBLACIONALES FOCALIZADOS, Y EL CORRESPONDIENTE CONTROL SOSTENIBLE DE FOCOS DE LAS ETV, ARTICULADO A LOS SECTORES DE SALUD, TRABAJO, AMBIENTE, VIVIENDA, MINAS, AGRICULTURA, TURISMO, TRANSPORTE Y ORGANIZACIONES SOCIALES Y COMUNITARIAS. *. ORGANIZACIÓN O REORGANIZACIÓN DE LOS PROGRAMAS DE PROMOCIÓN, PREVENCIÓN Y CONTROL DE LAS ETV Y ZOONOSIS, EN LOS NIVELES NACIONAL, DEPARTAMENTAL, DISTRITAL Y DE LOS MUNICIPIOS CATEGORÍA ESPECIAL, 1, 2 Y 3, ORIENTANDO LA GESTIÓN DE LOS RECURSOS (HUMANOS, LOGÍSTICOS, INSUMOS CRÍTICOS, MEDICAMENTOS Y FINANCIEROS) DE MANERA EFICIENTE Y EFECTIVA. *. ARTICULACIÓN DEL PROGRAMA DE PROMOCIÓN, PREVENCIÓN Y CONTROL DE LAS ETV Y ZOONOSIS A LA ESTRATEGIA DE ATENCIÓN PRIMARIA EN SALUD Y EL FORTALECIMIENTO DEL SISTEMA OBLIGATORIO DE GARANTÍA DE CALIDAD, QUE GARANTICE LA ATENCIÓN INTEGRAL DE PACIENTES POR ETV Y ZOONOSIS (DETECCIÓN, DIAGNÓSTICO, TRATAMIENTO Y REHABILITACIÓN) CON ACCESO, OPORTUNIDAD Y CALIDAD. *. IMPLEMENTACIÓN DE LAS ESTRATEGIAS ESPECÍFICAS DE ATENCIÓN PRIMARIA CON EL DESARROLLO DEL COMPONENTE COMUNITARIO PARA LA ATENCIÓN, PREVENCIÓN Y CONTROL DE LAS ETV Y ZOONOSIS. *. GENERACIÓN DE CAPACIDADES ESPECÍFICAS DEL TALENTO HUMANO DEL PROGRAMA PARA EL DESARROLLO DE LA ESTRATEGIA DE GESTIÓN INTEGRADA EGI, ARTICULANDO ACTORES DEL SISTEMA DE EDUCACIÓN SUPERIOR Y DE FORMACIÓN PARA EL TRABAJO.</t>
  </si>
  <si>
    <t>GESTION EN SALUD PUBLICA</t>
  </si>
  <si>
    <t>COORDINADOR ETV</t>
  </si>
  <si>
    <t>ALBERTO BOLAÑO ENNIS</t>
  </si>
  <si>
    <t>Generar capacidades para la identificación de signos y síntomas de alarma de casos de dengue en gestantes y menores de 15 años y grupos de riesgo en Dengue/Chikunguña/Zika, así como el manejo en el hogar de casos</t>
  </si>
  <si>
    <t>Generar capacidades para la identificación de signos y síntomas de alarma de casos de LV y manejo en el hogar de casos de LV y LC de alarma y manjeo en el hogar de casos de Lesihamniasis Visceral y Cutanea en municipios a riesgo.</t>
  </si>
  <si>
    <t>Generar capacidades para la identificación de signos y síntomas de alarma de casos de enfermedad de Chagas agudo</t>
  </si>
  <si>
    <t>Generar capacidades para la identificación de signos y síntomas de alarma de casos de malaria y manejo en el hogar</t>
  </si>
  <si>
    <t xml:space="preserve">Garantizar el acceso y disponibilidad a medicamentos para el tratamiento de Leishmaniasis a la población </t>
  </si>
  <si>
    <t>PORCENTAJE</t>
  </si>
  <si>
    <t>Garantizar el acceso y disponibilidad a medicamentos para el tratamiento de casos agudos y crónicos  de Chagas</t>
  </si>
  <si>
    <t>Garantizar el acceso y disponibilidad a medicamentos para el tratamiento de Malaria</t>
  </si>
  <si>
    <t>GESTIÓN DE RIESGO EN SALUD</t>
  </si>
  <si>
    <t>Determinar la presencia de los vectores de anofeles spp y las densidades relativas de larvas y mosquitos en municipios priozados</t>
  </si>
  <si>
    <t>IVC de criaderos de vectores en establecimientos especiales para las ETV</t>
  </si>
  <si>
    <t>Identificar las especies de triatominos presentes en los conglomerados prioritarios mediante el levantamiento de una linea base entomologica en municipios prioirzados</t>
  </si>
  <si>
    <t>Desarrollar el saber, comprender, sentir y actuar en realcion con los temas de participacion social en salud y de salud publica identifcados en la poblaaion mediante Charlas educativas en las instituciones educativas del municipio.</t>
  </si>
  <si>
    <t>Verificar el uso de toldillos en pacientes hospitalizados con Dengue, Chikungunya, Zika y Malaria en coordinacion con la Vigilante de Salud Publica.</t>
  </si>
  <si>
    <t>Realizar acompañamiento a los funcionarios de la Secretaria Seccional de Salud, y ejecucion de actividades no programadas.</t>
  </si>
  <si>
    <t xml:space="preserve"> DIMENSIÓN SALUD PÚBLICA EN EMERGENCIAS Y DESASTRES</t>
  </si>
  <si>
    <t>7.1</t>
  </si>
  <si>
    <t>Gestionar la actualizacion del 100% de los planes de emergencias y desastres  Municipales</t>
  </si>
  <si>
    <t>1.1.1.7.1.2 PLANIFICACIÓN DE LA GESTIÓN INTEGRAL DEL RIESGO DE DESASTRES COMPRENDE LA FORMULACIÓN DE LOS PLANES SECTORIALES DE GESTIÓN INTEGRAL DEL RIESGO DE DESASTRES, CON ACTORES INTERSECTORIALES, QUE INCLUYAN IDENTIFICACIÓN DE LAS AMENAZAS,NPANORAMA DE RIESGO, CONSTRUCCIÓN DE ESCENARIOS DE AFECTACIÓN Y DE RIESGO, INVENTARIO DE RECURSOS Y CAPACITACIÓN, DISEÑO DE INTERVENCIONES Y MECANISMO DE SEGUIMIENTO Y EVALUACIÓN.</t>
  </si>
  <si>
    <t>ASISTENCIA TECNICA Y MONITOREO DE LA RESPUESTA DE LOS ENTES TERRITORIALES DEL DEPARTMENTO DEL MAGDALENA , SOBRE EL CONTEXTO DEL REGLAMENTO SANITARIO INTERNACIONAL, TENIENDO EN CUENTA LA GESTION DE  LA INFRAESTRUCTURA E INSUMOS TECNOLOGICOS DE COMUNICACION E INFORMATICA EN EL PERIOODO DEL PERIDODO 2016-2019.</t>
  </si>
  <si>
    <t>ASISTENCIA TECNICA PARA LA FORMULACION DE PLANES SECTORIALES DE GESTIONES INTEGRALES DE RIESGOS Y DESASTRES QUE INCLUYAN, AMENAZAS, RIESGOS, ESCENARIOS DE AFECTACION Y DE RIESGO, INVENTARIO DE RECURSOS Y CAPACITACION, DISEÑO DE INTERVENCIONES Y MECANISMOS DE SEGUIMIENTO Y EVALUACIÓN.</t>
  </si>
  <si>
    <t>1066 - 2 - 2 2 18 - 32</t>
  </si>
  <si>
    <t>MONITOREO Y CONTROL DE LOS RESULTADOS DE GESTION Y SUS EFECTOS EN LAS CONDICIONES DE VIDA Y SALUD DE LA POBLACION DE LOS 29 MUNICIPIOS DEL DEPARTAMENTO DEL MAGDALENA.</t>
  </si>
  <si>
    <t>1067 - 2 - 2 2 18 - 32</t>
  </si>
  <si>
    <t>CAPACITAR SOBRE EL MONITOREO, ANALISIS Y EVALUACION DE LAS AMENAZAS, LA VULNERABILIDAD Y EL RIESGO, A LA RED HOSPITALARIA DEL DEPARTAMENTO DEL MAGDALENA</t>
  </si>
  <si>
    <t>1068 - 2 - 2 2 18 - 32</t>
  </si>
  <si>
    <t>7.2</t>
  </si>
  <si>
    <t>GESTION D ELA INFORMACION Y DESARROLLO DE MEDIDAS PARA LA PREVENCION Y MITIGACION DEL RIESGO, A LA RED HOSPITALARIA DEL DEPARTAMENTO DEL MAGDALENA.</t>
  </si>
  <si>
    <t>Operativizar los servicios transfuncionales en el 100% de los Hospitales Publicos de Segundo Nivel</t>
  </si>
  <si>
    <t>DESARROLLO DE LA CAPACIDAD DE RESPUESTA ASISTENCIAL Y ADMINISTRATIVA DE RED HOSPITALARIA DEL DEPARTAMENTO DEL MAGDALENA ANTES Y DESPUES DE LOS EVENTOS DE EMERGENCIAS Y DESASTRES PRESENTADOS.</t>
  </si>
  <si>
    <t>ARTICULACION CON LA RED DEPARTAMENTAL DE BANCO DE  SANGRE Y SERVICIOS TRANFUNSIONALES PARA GARANTIZAR LA DISPONIBILIDAD CON OPORTUNIDAD Y EFICIENCIA DE ESTOS COMPONENTES. POR SUBREGIONES FRENTE A UN CASO DE EMERGENCIAS O DESASTES</t>
  </si>
  <si>
    <t>DESARROLLAR CAPACIDADES AL TALENTO HUMANO DE EMERGENCIAS Y DESASTRES PARA LA CONFORMACIÓN DE LA  RED DEPARTAMENTAL DE TOXICOLOGIA.</t>
  </si>
  <si>
    <t>Fortalecer la Estrategia Nacional de Respuesta a Emergencias, garantizando la efectividad de la atención y prestación de servicios básicos durante la respuesta, a través de la formulación, desarrollo y evaluación de los planes de emergencias y desastres</t>
  </si>
  <si>
    <t>1.1.1.7.2 RESPUESTA EN SALUD ANTE SITUACIONES DE EMERGENCIAS Y DESASTRES</t>
  </si>
  <si>
    <t xml:space="preserve"> DIMENSIÓN SALUD Y ÁMBITO LABORAL</t>
  </si>
  <si>
    <t>8.1</t>
  </si>
  <si>
    <t>1.1.1.8.1 SEGURIDAD Y SALUD EN EL TRABAJO</t>
  </si>
  <si>
    <t>El 100% de los municipos desarrollan acciones dirigidas a garantizar el derecho a la salud de los trabajadores informales  posicionando la gestión intersectorial, la participación social y la intervención de los determinantes de la salud de los trabajadores, para el cumplimiento de los objetivos y metas de la dimensión.</t>
  </si>
  <si>
    <t>1.1.1.8.1 .4 PARTICIPACIÓN SOCIAL ACCIONES DIRIGIDAS A FORTALECER LA CONFORMACIÓN DE INSTANCIAS ORGANIZATIVAS DE LOS TRABAJADORES Y LA PARTICIPACIÓN E INTERVENCIÓN CONJUNTA DE LOS NIVELES TERRITORIALES, QUE INVOLUCREN A LOS TRABAJADORES, POSICIONANDO LA GESTIÓN INTERSECTORIAL, LA PARTICIPACIÓN SOCIAL Y LA INTERVENCIÓN DE LOS DETERMINANTES DE LA SALUD DE LOS TRABAJADORES, PARA EL CUMPLIMIENTO DE LOS OBJETIVOS Y METAS DE LA DIMENSIÓN.</t>
  </si>
  <si>
    <t>INTERVENCIÓN DE LA POBLACIÓN TRABAJADORA INFORMAL</t>
  </si>
  <si>
    <t>COORDINADOR SALUD Y AMBITO LABORAL</t>
  </si>
  <si>
    <t>RUBY PONCE BALDOVINO</t>
  </si>
  <si>
    <t>1078 - 2 - 2 2 18 - 32</t>
  </si>
  <si>
    <t xml:space="preserve">PIC </t>
  </si>
  <si>
    <t>1079 - 2 - 2 2 18 - 32</t>
  </si>
  <si>
    <t xml:space="preserve">El 100% de los municipios diseñan y desarrollan acciones dirigidas a fortalecer la conformación de instancias organizativas de los trabajadores  informales  que garanticen su acceso al sistema de riesgos ocupacional </t>
  </si>
  <si>
    <t xml:space="preserve">
conformar de instancias organizativas de grupos de trabajadores informales en las actividades económicas priorizadas y de acuerdo con el territorio: Agricultura, Ganadería, Silvicultura, Pesca, Manufactura, Minería, Comercio, Transporte  y Artesanía, teniendo en cuenta la particularidad de las ocupaciones en dichas actividades; en los siete (7), municpios priorizados del departamento.</t>
  </si>
  <si>
    <t>1080 - 2 - 2 2 18 - 32</t>
  </si>
  <si>
    <t>8.2</t>
  </si>
  <si>
    <t>1.1.1.8.2 SITUACIONES PREVALENTES DE ORIGEN LABORAL</t>
  </si>
  <si>
    <t>Determinar en el 100 % de los municipios los perfiles de morbimortalidad de la población trabajadora con base en la información suministrada por los actores del Sistema de Seguridad Social en Salud y Riesgos Laborales, y divulgarán la información a las instancias de gestiónintersectorial.</t>
  </si>
  <si>
    <t xml:space="preserve">
Caracterizar demográfica y epidemiológicamente la población trabajadora informal en siete (7) municipios del Departamento, por cada agrupación priorizada de actividades económicas definidas en la dimensión de salud y ámbito laboral, incluyendo las variables: Migración de trabajadores y/o cambio de ocupación, como efecto del cambio climático y el cancer ocupacional</t>
  </si>
  <si>
    <t>1081 - 2 - 2 2 18 - 32</t>
  </si>
  <si>
    <t>Adoptar e implementar en el 100% de los actores del SGRL las políticas del orden nacional para la gestion del riesgo de la población de acuerdo a las actividades especificas que determinan riesgo relacionados con entornos y condiciones laborales tanto del sector de la economia formal como informal</t>
  </si>
  <si>
    <t>Coordinar la intersectorialidad con los empresarios y ARL  de las acciones de prevención de los riesgos derivados del trabajo en el sector formal de la economía, incluyendo el cancer ocupacional a través de  programas, campañas y acciones de educación y prevención dirigidos a garantizar que las empresas conozcan, cumplan las normas y reglamentos técnicos en seguridad y salud en el trabajo y desarrollen el plan de trabajo anual del Sistema de Gestión de Seguridad y Salud en el Trabajo, en siete (7) municipios del departamento priorizados.</t>
  </si>
  <si>
    <t>EDUCACIÓN Y COMUNICACIÓN EN SALUD</t>
  </si>
  <si>
    <t>1082 - 2 - 2 2 18 - 32</t>
  </si>
  <si>
    <t>Brindar la asistencia tecnica a los siete (7)  entes territoriales priorizados, para establecer los componentes estrategicos y operativos en sus planes de salud territorial en coordinación y articulación con las ARL para la formulación y ejecución de las estrategias, resultados intervenciones , productos y actividades en las lineas de acción de gestión del riesgo individual  en el ambito laboral.</t>
  </si>
  <si>
    <t>1083 - 2 - 2 2 18 - 32</t>
  </si>
  <si>
    <t xml:space="preserve">
 Desarrollar acciones de Inspección Vigilancia y Control en la implementación de capacidades en el talento humano de los actores del sistema de riesgos ocupacionales para implementación y operación de la ley de seguridad y salud en el trabajo</t>
  </si>
  <si>
    <t>1084 - 2 - 2 2 18 - 32</t>
  </si>
  <si>
    <t xml:space="preserve">El 100% de las ARL presentes en el departamento realizan  y establecen la gestión del riesgo individual con base en los resultados de la caracaterización del riesgo priorizado y estimado para sus afiliados  </t>
  </si>
  <si>
    <t xml:space="preserve">
Implementar en siete (7) municipios del departamento la vigilancia epidemiologica con priorización de las  poblaciones vulnerables como niños menores, mujeres, adultos mayores , personas en condicion de discapacidad, victimas del conflicto  y las actividades que desarollan articulando las diferentes acciones de promocion y prevencion articuladas con la dimensión trasversal de gestion de salud de poblaciones vulnerables
</t>
  </si>
  <si>
    <t>1085 - 2 - 2 2 18 - 32</t>
  </si>
  <si>
    <t>El 100% de las ARL presentes en el departamento articulan la gestión del riesgo individual laboral en la planeación teritorial de salud 2016-2019</t>
  </si>
  <si>
    <t xml:space="preserve">Implementar en siete municipios del departamento,  el Plan Nacional de Cáncer Ocupacional, dirigido a reducir la exposición al asbesto, sílice, benceno, radiaciones ionizantes y demás sustancias cancerígenas, con el objeto de proteger la salud de la población trabajadora expuesta a los diferentes carcinógenos, promoviendo condiciones de trabajo saludables, reduciendo los niveles de exposición y realizando vigilancia médica orientada a detectar estos factores, en trabajadores del sector formal e informal de la economía, en particular en talleres de mantenimiento de frenos, construcción, minas y canteras, entre otros
</t>
  </si>
  <si>
    <t>1086 - 2 - 2 2 18 - 32</t>
  </si>
  <si>
    <t xml:space="preserve">Ejecutar acciones de Inspección, Vigilancia y Control IVC,  en siete (7)ET y las ESES municipales para el cumplimiento de las normas de seguridad y salud en el trabajo, de acuerdo con sus competencias, y la vigilancia de los riesgos sanitarios y ambientales en los ámbitos laborales por parte de los Entes Territoriales de Salud 
</t>
  </si>
  <si>
    <t>1087 - 2 - 2 2 18 - 32</t>
  </si>
  <si>
    <t xml:space="preserve"> DIMENSIÓN TRANSVERSAL GESTIÓN DIFERENCIAL DE POBLACIONES VULNERABLES</t>
  </si>
  <si>
    <t>25 % de los Municipios priorizados   del   Departamento, implementando  el marco estrategico y operarativo de los primero mil días de vida desde la gestacion hasta cumplir los dos años de vida.</t>
  </si>
  <si>
    <t>1.1.1.9.1.10 FORTALECIMIENTO DE LAS INSTANCIAS Y MECANISMOS DE COORDINACIÓN Y ARTICULACIÓN DE LA POLÍTICA PÚBLICA DE PRIMERA INFANCIA, INFANCIA Y ADOLESCENCIA.</t>
  </si>
  <si>
    <t>NÚMERO</t>
  </si>
  <si>
    <t>CONFORMACIÓN Y FORTALECIMIENTO DE REDES SOCIALES, COMUNITARIAS, SECTORIALES E INTERSECTORIALES</t>
  </si>
  <si>
    <t xml:space="preserve">COORDINADOR PROMOCION SOCIAL </t>
  </si>
  <si>
    <t>LEDA SERRANO DAZA</t>
  </si>
  <si>
    <t>1089 - 2 - 2 2 18 - 32</t>
  </si>
  <si>
    <t>1.1.1.9.1.1 GERENCIA DE LAS POLÍTICAS PÚBLICAS DE PRIMERA INFANCIA, INFANCIA Y ADOLESCENCIA LA GESTIÓN DE LAS POLÍTICAS PÚBLICAS SUPONE EL FORTALECIMIENTO DE LA CAPACIDAD INSTITUCIONAL, NACIONAL Y TERRITORIAL, PARA RESPONDER A LAS PARTICULARIDADES POBLACIONALES Y TERRITORIALES, RESPETANDO LA AUTONOMÍA TERRITORIAL Y EL FORTALECIMIENTO DE LA CAPACIDAD COMUNITARIA PARA EL CUIDADO Y CRIANZA DE NIÑAS, NIÑOS Y ADOLESCENTES.</t>
  </si>
  <si>
    <t>Realizar una estrategia en Mujeres en edad fertil para la  prevención  de las  anomalías congénitas,  a través de información y Educación en los municipios priorizados: El Banco, Guamal, San Sebastian de Buenavista, San Zenon, Santana Pijiño del Carmen, santa Barbara de Pinto, Ariguani y Nueva Granada.</t>
  </si>
  <si>
    <t>1090 - 2 - 2 2 18 - 32</t>
  </si>
  <si>
    <t>INFORMACION EN SALUD</t>
  </si>
  <si>
    <t>1091 - 2 - 2 2 18 - 32</t>
  </si>
  <si>
    <t>Avanzar en el reconocimiento y formacion en tres dimensiones. Sujetos de derecho, construccion de ciudadania y posicionamiento como agenes de cambio a poblacion adolescente en los municipios de la Sub Region Rio</t>
  </si>
  <si>
    <t>1092 - 2 - 2 2 18 - 32</t>
  </si>
  <si>
    <t>1093 - 2 - 2 2 18 - 32</t>
  </si>
  <si>
    <t>Implementar por medio de una Estrategia de Comunicación, la promocion del respeto y reconocimiento de los derechos de las niñas, niños y adolescentes en los Municipios de  El Banco, Guamal, San Sebastian de Buenavista, San Zenon, Santana Pijiño del Carmen, santa Barbara de Pinto Ariguani y Nueva Granada.</t>
  </si>
  <si>
    <t>1094 - 2 - 2 2 18 - 32</t>
  </si>
  <si>
    <t>1095 - 2 - 2 2 18 - 32</t>
  </si>
  <si>
    <t xml:space="preserve">Crear Espacios Educativos,  para el reconocimiento ,fortalecimiento personal para alcanzar el desarrollo integral  de niñas niños y adolescentes, ( Estilos de vida saludables, embarazos en adolescentes, autocuidado)en las I.E  de los  municipios: El Banco, Guamal, San Sebastian de Buenavista, San Zenon, Santana Pijiño del Carmen, Santa Barbara de Pinto Ariguani y Nueva Granada. </t>
  </si>
  <si>
    <t>1096 - 2 - 2 2 18 - 32</t>
  </si>
  <si>
    <t>Realizar una estrategia de comunicación para Difundir el Codigo de Infancia y Adolescencia en las Instituciones Educativas de mayor concentracion escolar, seleccionando una por  municipio priorizado: El Banco, Guamal, San Sebastian de Buenavista, San Zenon, Santana, Pijiño del Carmen, Santa Barbara de Pinto, Ariguani y Nueva Granada.</t>
  </si>
  <si>
    <t>1097 - 2 - 2 2 18 - 32</t>
  </si>
  <si>
    <t xml:space="preserve">25 % de  Municipios priorizados del Departamento   Implementando y con seguimiento a  la Politica Publica Nacional de Envejecimiento y vejez . </t>
  </si>
  <si>
    <t>1.1.1.9.2.14 CREAR, FORTALECER Y AJUSTAR LOS CENTROS VIDA O CENTROS DÍA  DE ACUERDO CON LAS NECESIDADES, INTERESES, EXPECTATIVAS, USOS Y COSTUMBRES DE LA POBLACIÓN DE CADA UNO DE LOS TERRITORIOS. LOS PROGRAMAS DE LOS CENTROS VIDA DEBEN ELABORARSE A PARTIR DE LA APLICACIÓN DE METODOLOGÍAS DE PARTICIPACIÓN SOCIAL, Y ORIENTARSE A PROMOVER EL ENVEJECIMIENTO ACTIVO Y A REDUCIR LA CARGA DE LA ENFERMEDAD. INVOLUCRA LA APLICACIÓN DE PROCEDIMIENTOS, PROTOCOLOS Y ADECUACIÓN DE LANINFRAESTRUCTURA FÍSICA, TÉCNICA Y ADMINISTRATIVA, ORIENTADA A BRINDAR UNA ATENCIÓN INTEGRAL DURANTE EL DÍA A LAS PERSONAS MAYORES, MANTENIENDO SU RED FAMILIAR, CON ÉNFASIS EN AQUELLAS PERSONAS MAYORES QUE SE ENCUENTRAN EN SITUACIÓN DE CALLE, CON DISCAPACIDAD, EN ABANDONO O SOLEDAD, O CON CARENCIA DE REDES SOCIALES Y FAMILIARES.</t>
  </si>
  <si>
    <t>Desarrollar capacidades para la Adopcion, adaptacion e implementacion de la Politica Publica Nacional de  Envejecimiento y vejez (Leyes 1251 de 2008,  1276 de 2009 y 1315 de 2009 en los Municipios de la Subregiones Norte y Rio del Departamento.</t>
  </si>
  <si>
    <t>1098 - 2 - 2 2 18 - 32</t>
  </si>
  <si>
    <t>1099 - 2 - 2 2 18 - 32</t>
  </si>
  <si>
    <t>25%  de Municipios del Departamento  desarrollando  estrategias intergeneracionales para promover el envejecimiento activo en toda la población.</t>
  </si>
  <si>
    <t>Desarrollar  capacidades para promover  el fortalecimiento del buen trato e inclusion social  de los adultos mayores, dirigido una  (1)  institucion Educativa  con mayor poblacion  de adolescentes  de los municipios de:  El Banco, Guamal, San Sebastian de Buenavista, San Zenon, Pijiño del Carmen, Santa Barbarbara de Pinto , Ariguani, Nueva Granada Chibolo.</t>
  </si>
  <si>
    <t>1100 - 2 - 2 2 18 - 32</t>
  </si>
  <si>
    <t xml:space="preserve">25% de  Municipios del Departamento  Implementando   Estrategias de Informacion en Salud,  educación y   comunicación  que sensibilicen  a los familiares y organizaciones comunitarias frente al envejecimiento activo .
</t>
  </si>
  <si>
    <t>Desarrollar capacidades sobre el envejecimiento activo y personas mayores. Dirigido  a familiares de los beneficiarios del programa de adultos mayores, organizaciones sociales y lideres comunales de los  (9) Municipios priorizados:    El Banco, Guamal, San Sebastian de Buenavista, San Zeno, Pijiño del Carme, Santa Barbarbara de Pinto , Ariguani, Nueva Granada Chibolo.</t>
  </si>
  <si>
    <t>1101 - 2 - 2 2 18 - 32</t>
  </si>
  <si>
    <t>Establecer una estrategia de comunicaciones  por medios masivos y alternativos de comunicación para promover los derechos, el respeto y dignificacion de las personas mayores en los 29 municipios.</t>
  </si>
  <si>
    <t>1102 - 2 - 2 2 18 - 32</t>
  </si>
  <si>
    <t xml:space="preserve"> 100 % de los Asilos del Departamento   Implementando y con seguimiento y monitoreo, para verificar la efectiva  Atención Integral , identificación y caracterización de adultos mayores.</t>
  </si>
  <si>
    <t>1103 - 2 - 2 2 18 - 32</t>
  </si>
  <si>
    <t>1104 - 2 - 2 2 18 - 32</t>
  </si>
  <si>
    <t>Realizar visitas de  supervisión y seguimiento a los 3 Asilos del Departamento para verificar la efectiva  Atención Integral , identificación y caracterización de adultos mayores.</t>
  </si>
  <si>
    <t>1105 - 2 - 2 2 18 - 32</t>
  </si>
  <si>
    <t>Seguimiento trimestral a pacientes adultos mayores con eventos trasadores de interés en Salud Pública.</t>
  </si>
  <si>
    <t>1106 - 2 - 2 2 18 - 32</t>
  </si>
  <si>
    <t>Realizar  seguimiento  a las EPS con presencia en los municipios  para verificar el cumpliento de  normas y guías de atención, en atención de los adultos mayores.</t>
  </si>
  <si>
    <t>1107 - 2 - 2 2 18 - 32</t>
  </si>
  <si>
    <t>1108 - 2 - 2 2 18 - 32</t>
  </si>
  <si>
    <t xml:space="preserve">25%  de los Municipios priorizados del Departamento  adoptando,adaptando e implementando  una estrategia de Educacion y comunicación  sobre el marco legal establecido en la Politica Nacional  de Equidad de Genero. </t>
  </si>
  <si>
    <t>1.1.1.9.3.8 SEGUIMIENTO Y AUDITORÍA A LA IMPLEMENTACIÓN DEL ACCESO EFECTIVO Y CALIDAD EN LA ATENCIÓN INTEGRAL CON ENFOQUE DE GÉNERO IDENTIFICANDO BARRERAS, DESIGUALDAD, E INCLUYENDO A LAS VÍCTIMAS DE VIOLENCIA POR IDENTIDAD DE GÉNERO Y A LA POBLACIÓN LGBTI. IMPLICA DESARROLLAR Y OPERAR MODELOS DE ATENCIÓN, PRESTACIÓN DE SERVICIOS LIGADOS A PROCESOS DE AUDITORÍA Y PLANES DE MEJORAMIENTO.</t>
  </si>
  <si>
    <t>Desarrollar capacidades para la  Adopcion, adaptacion e implementacion de la Politica Publica Nacional  de Equidad de Genero en  los Municipios de la Subregiones Norte y Rio del Departamento.</t>
  </si>
  <si>
    <t>1110 - 2 - 2 2 18 - 32</t>
  </si>
  <si>
    <t>Desarrollar capacidades para la  Adopcion, adaptacion e implementacion de la Politica Publica Nacional de Familia en  los Municipios de la Subregiones Norte y Rio del Departamento.</t>
  </si>
  <si>
    <t>1111 - 2 - 2 2 18 - 32</t>
  </si>
  <si>
    <t>Desarrollar capacidades para la  Adopcion, adaptacion e implementacion de la Politica Publica de Poblacion LBGTI en  los Municipios de la Subregiones Norte y Rio del Departamento.</t>
  </si>
  <si>
    <t>1112 - 2 - 2 2 18 - 32</t>
  </si>
  <si>
    <t>1113 - 2 - 2 2 18 - 32</t>
  </si>
  <si>
    <t>Desarrollar capacidades para visibilizar y garantizar el reconocimiento de este grupo poblacional  LBGTI , como sujetos de derecho en  los Municipios de las Subregiones Subregiones Centro y Rio del Departamento.</t>
  </si>
  <si>
    <t>1114 - 2 - 2 2 18 - 32</t>
  </si>
  <si>
    <t>Informacion, Educacion y comunicación en salud</t>
  </si>
  <si>
    <t>1115 - 2 - 2 2 18 - 32</t>
  </si>
  <si>
    <t>Conformación y fortalecimiento de redes sociales, comunitarias, sectoriales e intersectoriales</t>
  </si>
  <si>
    <t>1116 - 2 - 2 2 18 - 32</t>
  </si>
  <si>
    <t>1117 - 2 - 2 2 18 - 32</t>
  </si>
  <si>
    <t>Rehabilitación basada en comunidad</t>
  </si>
  <si>
    <t>Educacion y comunicación en salud</t>
  </si>
  <si>
    <t>SALUD EN POBLACIÓNES ÉTNICAS</t>
  </si>
  <si>
    <t>1.1.1.9.4.5 FORTALECIMIENTO DE LA INSTITUCIONALIDAD  PARA RESPONDER EQUITATIVAMENTE AL GOCE EFECTIVO DE DERECHOS, A LAS NECESIDADES Y DEMANDAS DE LOS GRUPOS ÉTNICOS.</t>
  </si>
  <si>
    <t xml:space="preserve">
Acercamiento con los pueblos Indigenas, para priorizar necesidades relacionadas con la garantia del derecho a la Salud  en  los Municipios de (Aracataca, Fundacion, Cienaga y Sabanas de San Angel). </t>
  </si>
  <si>
    <t>1120 - 2 - 2 2 18 - 32</t>
  </si>
  <si>
    <t>Acercamiento con los Consejos Comunitarios Legalmente constituidos en los Municipios del departamento con presencia de Comunidades Negras, Afrocolombianas, raizales y Palenqueros , para su fortalecimiento y  priorizacion de necesidades relacionadas con la garantia del derecho a la Salud  en  los Municipios de mayor concentracion en el Departamento .( Zona Bananera, Plato, El Reten, Aracataca, Algarrobo, Santa Ana, El Banco , Nueva Granada., Santa Barbara de pinto)</t>
  </si>
  <si>
    <t>1121 - 2 - 2 2 18 - 32</t>
  </si>
  <si>
    <t>Divulgacion de politica Publica departamental (Ordenanza 027/2015) para las Comunidades Negras, Afrocolombianas, raizales y Palenqueros en  los Municipios de mayor concentracion en el Departamento.( Zona Bananera, Plato, El Reten, Aracataca, Algarrobo, Santa Ana, El Banco , Nueva Granada, Santa Barbara de Pinto)</t>
  </si>
  <si>
    <t>1122 - 2 - 2 2 18 - 32</t>
  </si>
  <si>
    <t xml:space="preserve">Asistencia Tecnica   a los actores del Sistema General de Seguridad social en Salud (Secretarias de Salud Municipales, autoridades indigenas, IPS,ESE,EPS  sobre normatividad vigente aplicable a los pueblos indigenas, con el acompañamiento del Minsalud a los  Municipios de Aracataca, Fundacion, Cienaga y sabanas de San Angel). </t>
  </si>
  <si>
    <t>1123 - 2 - 2 2 18 - 32</t>
  </si>
  <si>
    <t>Caracterización Social y ambiental</t>
  </si>
  <si>
    <t>1124 - 2 - 2 2 18 - 32</t>
  </si>
  <si>
    <t>25% de los Municipios priorizados del Departamento implementando, la  Estrategia  RBC  (rehabilitación basada en comunidad), para el fortalecimiento en procesos de articulacion  entre  las instituciones, la  comunidad,Autoridades ecleciasticas,  personas con discapacidad , cuidadores y las familias..</t>
  </si>
  <si>
    <t>1.1.1.9.5.16 PROMOCIÓN DE ESCENARIOS SALUDABLES Y DE TRATO DIGNO  HACIA LAS PERSONAS CON DISCAPACIDAD EN LOS DIFERENTES ÁMBITOS DE INTERACCIÓN. CAMPAÑAS DE COMUNICACIÓN, INFORMACIÓN Y EDUCACIÓN PARA LA PREVENCIÓN DEL ABANDONO, MALTRATO O DISCRIMINACIÓN HACIA LAS PERSONAS CON DISCAPACIDAD EN CUALQUIER ENTORNO.</t>
  </si>
  <si>
    <t>1125 - 2 - 2 2 18 - 32</t>
  </si>
  <si>
    <t>DOCUMENTO</t>
  </si>
  <si>
    <t>1127 - 2 - 2 2 18 - 32</t>
  </si>
  <si>
    <t>1128 - 2 - 2 2 18 - 32</t>
  </si>
  <si>
    <t>1129 - 2 - 2 2 18 - 32</t>
  </si>
  <si>
    <t xml:space="preserve"> 25% de los Municipio del Departamento, implementando la Estrategia de RBC  (rehabilitación basada en comunidad) en la garantia  de derechos y deberes  y  la prevención de la  la Discapacidad en los ambitos familiar, educativo,comunitario y laboral,  en (9)municipios priorizados del Departamento.</t>
  </si>
  <si>
    <t>1130 - 2 - 2 2 18 - 32</t>
  </si>
  <si>
    <t>1131 - 2 - 2 2 18 - 32</t>
  </si>
  <si>
    <t>1132 - 2 - 2 2 18 - 32</t>
  </si>
  <si>
    <t>1133 - 2 - 2 2 18 - 32</t>
  </si>
  <si>
    <t>Educar a la comunidad en Derechos y Deberes de la Poblacion en situcion de discapacidad  (Ley Estatutaria 1618 de 2013) y Ley 1145 que organiza en Sistema Nacional de la Discapacidad  de los  (9)  Municipios priorizados (Tenerife, Plato, Ariguani, Algarrobo, Puebloviejo, Sitionuev, Salamina, El Piñon y Cerro de San Antonio.</t>
  </si>
  <si>
    <t>1134 - 2 - 2 2 18 - 32</t>
  </si>
  <si>
    <t>1135 - 2 - 2 2 18 - 32</t>
  </si>
  <si>
    <t xml:space="preserve">100% de los Municipio del Departamento,  con Unidades Generadoras de Datos Activadas y  con la poblacion con Discapacidad incluida en el Registro Localización y Caracterizacion de Personas con Discapacidad  para aumentar la cobertura en el Registro Nacional, </t>
  </si>
  <si>
    <t>Educar, comunicar e informar a las entidades locales, lideres comunales y Poblacion en general sobre  la  importancia en la conformacion y operatividad de las  Unidades Generadoras de Datos (UGD, para la  Localización y caracterización de personas con Discapacidad en los 29  Municipios del Departamento.</t>
  </si>
  <si>
    <t>1136 - 2 - 2 2 18 - 32</t>
  </si>
  <si>
    <t xml:space="preserve">Fomentar en los Municipios del Departamento el incremento de cobertura del RLCPD en los 29 Municipios del Departamento,  para aumentar la cobertura en el Registro Nacional, </t>
  </si>
  <si>
    <t>1137 - 2 - 2 2 18 - 32</t>
  </si>
  <si>
    <t>100% de los    Municipio del Departamento  Divulgando e  implementando las   Politica Publica  Departamental  de discapacidad en (29) Municipios del   Departamento.</t>
  </si>
  <si>
    <t>1138 - 2 - 2 2 18 - 32</t>
  </si>
  <si>
    <t>1139 - 2 - 2 2 18 - 32</t>
  </si>
  <si>
    <t xml:space="preserve">100%  de los Municipios del Departamento Asistidos  en temas de UGD y RLCPD </t>
  </si>
  <si>
    <t>1140 - 2 - 2 2 18 - 32</t>
  </si>
  <si>
    <t>Programa de atencion psicosocial en los 29 Muncipios</t>
  </si>
  <si>
    <t>1.1.1.9.6.7 FORTALECIMIENTO DE LA INSTITUCIONALIDAD PARA RESPONDER EQUITATIVAMENTE AL GOCE EFECTIVO DE DERECHOS, A LAS NECESIDADES Y DEMANDAS DE LAS VÍCTIMAS.</t>
  </si>
  <si>
    <t>PERSONAS</t>
  </si>
  <si>
    <t>PATRICIA SERRANO PACHECO</t>
  </si>
  <si>
    <t>1141 - 2 - 2 2 18 - 32</t>
  </si>
  <si>
    <t>COORDINADOR PAPSIVI</t>
  </si>
  <si>
    <t>1142 - 2 - 2 2 18 - 32</t>
  </si>
  <si>
    <t>DOCUMENTOS</t>
  </si>
  <si>
    <t>1143 - 2 - 2 2 18 - 32</t>
  </si>
  <si>
    <t>DOCUMENTOS/PERSONAS</t>
  </si>
  <si>
    <t>1144 - 2 - 2 2 18 - 32</t>
  </si>
  <si>
    <t>1145 - 2 - 2 2 18 - 32</t>
  </si>
  <si>
    <t>PERSONAS/DOCUMENTOS</t>
  </si>
  <si>
    <t>1146 - 2 - 2 2 18 - 32</t>
  </si>
  <si>
    <t>1147 - 2 - 2 2 18 - 32</t>
  </si>
  <si>
    <t>1148 - 2 - 2 2 18 - 32</t>
  </si>
  <si>
    <t>1150 - 2 - 2 2 18 - 32</t>
  </si>
  <si>
    <t>DIMENSIÓN FORTALECIMIENTO DE LA AUTORIDAD SANITARIA PARA LA GESTIÓN EN SALUD</t>
  </si>
  <si>
    <t xml:space="preserve"> FORTALECIMIENTO DE LA AUTORIDAD SANITARIA PARA LA GESTIÓN EN SALUD</t>
  </si>
  <si>
    <t>Incrementar en el 100% el acceso a los planes de beneficios en salud (individual y colectiva) para toda la población.</t>
  </si>
  <si>
    <t>1.1.1.10.1.2 FORTALECIMIENTO DE LA PROMOCIÓN DE LA SALUD RECUPERACIÓN DEL SIGNIFICADO DEL TÉRMINO Y EL ALCANCE DE LA INTERVENCIÓN DEL TRABAJO INTERSECTORIAL CON ACCIONES QUE BUSCAN FOMENTAR LAS CAPACIDADES HUMANAS Y GENERAR EN LAS COMUNIDADES E INDIVIDUOS LAS OPORTUNIDADES PARA ASUMIR ESTILOS DE VIDA QUE REDUZCAN SU VULNERABILIDAD, SIENDO PARTE ACTIVA DEL PROCESO PARA LA MEJORÍA DE LAS CONDICIONES DEL ENTORNO; Y LOGRAR EL DESARROLLO DE UNA CULTURA DE LA SALUD. ESTE FORTALECIMIENTO SE LOGRA MEDIANTE ACUERDOS INTERSECTORIALES DE ALTO NIVEL, ACUERDOS NACIÓN-REGIÓN Y CON EL FORTALECIMIENTO DEL LIDERAZGO DE LA AUTORIDAD TERRITORIAL PARA CONVOCAR A TODOS LOS SECTORES.</t>
  </si>
  <si>
    <t>Mantener el número de personas que cumplan los requisitos para ser beneficiaras afiliadas al Régimen Subsidiado</t>
  </si>
  <si>
    <t>3. Rentas cedidas (Departamentos)</t>
  </si>
  <si>
    <t>ASEGURAMIENTO</t>
  </si>
  <si>
    <t>PROFESIONAL ENCARGADO DE ASEGURAMIENTO</t>
  </si>
  <si>
    <t>BEATRIZ JIMENEZ LOPEZ</t>
  </si>
  <si>
    <t>Ejercer acciones oportunas y efectivas de Inspección, Vigilancia y Control -IVC del Aseguramiento en Salud a EPS y municipios</t>
  </si>
  <si>
    <t>Asistencia técnica en campo a los municipios sobre la operatividad del RSS</t>
  </si>
  <si>
    <t>Aumentar en 90% la adecuadad ejecucion financiera en el sector salud</t>
  </si>
  <si>
    <t>1.1.1.10.1.40 PLAN DE SANEAMIENTO Y REESTRUCTURACIÓN FINANCIERA  DE LAS ENTIDADES TERRITORIALES.</t>
  </si>
  <si>
    <t xml:space="preserve">Fortalecimiento y Seguimiento a los Planes de Gestión Integral al Riesgo Financiero, Programas de Saneamiento Fiscal y Financiero,  que mejoren los procesos de revisión y validación de la información de gestión de las IPS que realizan las direcciones territoriales de salud, en el marco de lo dispuesto con las Leyes 1438 de 2011 y 1608 de 2013, y con el Decreto 1141 de 2013. </t>
  </si>
  <si>
    <t>DESPACHO</t>
  </si>
  <si>
    <t>ASESOR</t>
  </si>
  <si>
    <t>RAMIRO SANTODOMINGO</t>
  </si>
  <si>
    <t>Fortalecer los procesos de  validación, monitoreo, seguimiento y evaluación de la información de gestión de las IPS que revisa la Secretaria Seccional de salud, en el marco de lo dispuesto en el Decreto 2193 de 2004</t>
  </si>
  <si>
    <t>FINANCIERA</t>
  </si>
  <si>
    <t>PROFESIONAL UNIVERSITARIO AREA FINANCIERA</t>
  </si>
  <si>
    <t>FREDY ANDRADE PALACIO</t>
  </si>
  <si>
    <t>Apoyo a la gestión en la depuración de cartera entre las Entidades Responsables de Pago y los Prestadores de Servicios de Salud  en marco a la Circular Conjunta 030 de 2013</t>
  </si>
  <si>
    <t>FINANCIERA Y AUDITORIA</t>
  </si>
  <si>
    <t>PROFESIONAL UNIVERSITARIO AREA FINANCIERA  Y AUDITORIA</t>
  </si>
  <si>
    <t>FREDY ANDRADE PALACIO Y CARLOS CASADO VILLAMIZAR</t>
  </si>
  <si>
    <t>COORDINADOR PRESTACION DE SERVICIOS</t>
  </si>
  <si>
    <t>JUAN SIERRA AVENDAÑO</t>
  </si>
  <si>
    <t>Realizar apoyo al proceso de Planeación integral en salud a los 29 Municipios del Departamento del Magdalena  en las fases de  formulacion,implementacion  desarrollo, monitoreo y evaluacion  el Plan territorial de salud.</t>
  </si>
  <si>
    <t>1.1.1.10.1.20 ACCESO AL SISTEMA INTEGRAL DE INFORMACIÓN DE LA PROTECCIÓN SOCIAL SISPRO  PARA TODAS LAS ENTIDADES DEPARTAMENTALES, DISTRITALES Y MUNICIPALES, PARA USO DE LA INFORMACIÓN DE LOS OBSERVATORIOS O CONSULTAS PARA EL TERRITORIO; Y AL SITIO COLABORATIVO DEL PLAN DECENAL DE SALUD PÚBLICA PARA DISPONER DE INFORMACIÓN DE LA CONSULTA CIUDADANA DEL PDSP EN LOS TERRITORIOS Y LOS ANÁLISIS DE SITUACIÓN DE SALUD ASIS LOCALES YA ELABORADOS.</t>
  </si>
  <si>
    <t>GESTION SALUD PUBLICA</t>
  </si>
  <si>
    <t>Gestionar la prestacion de los servicios de salud relacionados  de los  eventos no POSS (medicamentos, procedimiento y servicios complemnetarios) en un 100%  a poblacionafiliada al reguimen subsidiado de la red del departamento del magdalena según resolucion 888 del 11 de junio del 2015</t>
  </si>
  <si>
    <t xml:space="preserve">ReOrganización y Modernizacion de la Red Prestadora de Servicios de Salud en un 100%  del depártamento del magdalena. </t>
  </si>
  <si>
    <t xml:space="preserve">seguimiento  al 100% de la entidades categorizadas en riesgo con psff, y PGIR </t>
  </si>
  <si>
    <t>100% de resolutividad y disponibilidad de talento humano  en salud en el departamento del magdalena</t>
  </si>
  <si>
    <t xml:space="preserve">Garantizar la IVC en el 95 % de l establecimientos sanitarios que generan factores de riesgo para la salud de la poblacion del Departamento </t>
  </si>
  <si>
    <t>1.1.1.10.1.6 ACTUALIZACIÓN DEL SISTEMA NACIONAL DE VIGILANCIA INCLUYE LA REDEFINICIÓN DE EVENTOS OBJETO DE VIGILANCIA, INDICADORES ESPECÍFICOS DE SEGUIMIENTO, MODELOS DE VIGILANCIA DE CADA UNO Y FLUJOS DE INFORMACIÓN EN DOBLE VÍA. CON PARTICIPACIÓN DE AUTORIDADES SANITARIAS NACIONALES, DISTRITALES Y LOCALES, ASEGURADORAS Y PRESTADORES, ASÍ COMO DE LA COMUNIDAD Y ENTIDADES DE OTROS SECTORES.
*.  PLAN DE RECUPERACIÓN DE LA RED NACIONAL DE LABORATORIOS DE SALUD PÚBLICA.</t>
  </si>
  <si>
    <t>COORDINADOR MEDICAMENTOS</t>
  </si>
  <si>
    <t xml:space="preserve">RAFAEL TAPIAS BUENDIA </t>
  </si>
  <si>
    <t>0902-2-228</t>
  </si>
  <si>
    <t>7. Otros Recursos departamentales y/o distritales (FRE)</t>
  </si>
  <si>
    <t xml:space="preserve">Gestionar la contratación del talento humano operativo para el desarrollo de los procesos a cargo de la Entidad territorial como autoridad sanitaria, orientados a que las estrategias, procedimientos e intervenciones de Salud Pública se realicen de manera efectiva, coordinada y organizada entre los diferentes actores  del SGSSS, otros sectores y la comunidad. </t>
  </si>
  <si>
    <t>SECRETARIO DE SALUD</t>
  </si>
  <si>
    <t>MANUEL NAVARRO RADA</t>
  </si>
  <si>
    <t>Garantizar el  desplazamiento del talento humano a las 29  Entidades territoriales para realizar IVC  al cumplimiento de los procesos de la gestion de la salud publica</t>
  </si>
  <si>
    <t>Realizar  2 reuniones para  apoyar el proceso  de Planeación operativa  en salud  del Departamento y  29 Municipios en las fases de  formulación,  desarrollo, seguimiento ,monitoreo y evaluación  el Plan de salud 2017.</t>
  </si>
  <si>
    <t>COORDINADOR SALUD PUBLICA</t>
  </si>
  <si>
    <t>MARIBEL DE LA HOZ</t>
  </si>
  <si>
    <t>Monitorear (2)y  1 evaluación de  los planes Municipales de  intervenciones colectivas  en los 29 Municipios en el marco del proceso de gestión de las intervenciones colectivas  definido</t>
  </si>
  <si>
    <t>Elaborar planes de Seguimiento(2), Monitoreo y evaluación  a las acciones de protección específica, detección  temprana y enfermedades de interés en salud publica al 100% de los aseguradores presentes en el territorio.</t>
  </si>
  <si>
    <t>Realizar 1 Seguimiento a la contratación de las acciones de protección específica, detección  temprana y enfermedades de interés en salud pública de la población pobre no asegurada del Departamento del Magdalena.</t>
  </si>
  <si>
    <t>Realizar 2 asistencias técnicas para desarrollar capacidades al talento humano de las 29 ESE Municipales para el seguimiento de las acciones de  protección específica, detección  temprana y enfermedades de interés en salud pública de la población pobre no asegurada del Departamento del Magdalena.</t>
  </si>
  <si>
    <t xml:space="preserve">Garantizar la vigilancia  del 100% de los Eventos de Interés en Salud Publica que generan factores de riesgo para la salud de la población del departamento </t>
  </si>
  <si>
    <t>8,2,4,1,3,4.1 ESTRATEGIAS PARA EL FORTALECIMIENTO DE LA VIGILANCIA EPIDEMIOLOGICA Y SANITARIA-PLAN DE RECUPERACION DE LAS CAPACIDADES BASICAS DEL SISTEMA DE VIGILNACI Y RESPUESTA EN SALUD PUBLICA E IVC PARA LA SEGURIDAD SANITARIA</t>
  </si>
  <si>
    <t>Articular esfuerzos y crear sinergias que eviten o minimicen el impacto de los EISP, una vez por mes con áreas de la secretaría seccional de salud y/o otros sectores</t>
  </si>
  <si>
    <t>Docuemnto</t>
  </si>
  <si>
    <t>-</t>
  </si>
  <si>
    <t>COORDINADOR DE VIGILANCIA EN SALUD  PUBLICA</t>
  </si>
  <si>
    <t>LEYDY CONSTANZA CUELLAR GORDO</t>
  </si>
  <si>
    <t xml:space="preserve">Asistir tecnicamente a las 29 direcciones territoriales de salud, una vez por trimestre con el fin de verificar el correcto funcionamiento del sistema de informacion,  implementacion de lineamientos nacionales del INS y aplicación de los protocolos existentes </t>
  </si>
  <si>
    <t>Documento</t>
  </si>
  <si>
    <t>Analizar y divulgar  el comportamiento de los EISP notificados a la UND para fortalecer la respuesta intersectorial y oportuna en la toma de decisiones.</t>
  </si>
  <si>
    <t>Actualizar  y divulgar una vez al año el analisis de situacion en salud del departamento  para conocer y comprender la complejidad en que se desarrollan los procesos de salud, enfermedad y calidad de vida de las poblaciones, permitiendo la adecuada y pertinente planeación de intervenciones.</t>
  </si>
  <si>
    <t>Realizar el 100% de unidades de análisis de las mortalidades por EISP y de casos de morbilidad por EISP si se requiere</t>
  </si>
  <si>
    <t>Generar espacios de encuentro y coordinación intersectorial con actores del sistema de vigilancia en salud pública una vez por mes y una vez cada tres meses para fortalecer la respuesta, control y seguimiento a los EISP del departamento</t>
  </si>
  <si>
    <t>Desarrollar 6 capacitaciones en el talento humano operativo en fortalecimiento de competencias en vigilancia en salud publica</t>
  </si>
  <si>
    <t>Fortalecer la participación social y comunitaria en la identificación oportuna de EISP  a través de los COVECOM por subregiones</t>
  </si>
  <si>
    <t>Garantizar los insumos para dar respuesta de manera oportuna y eficiente a los EISP y EISPII del departamento</t>
  </si>
  <si>
    <t xml:space="preserve">Garantizar la Vigilancia activa por laboratorio de Salud Publica, Asitencia Tecnica,  Garantia de Calidad del 100% de los eventos de interes en salud publica que generen factores de riesgo para la salud de la poblacion del Deparatmento </t>
  </si>
  <si>
    <t xml:space="preserve">Realizar acciones de apoyo al proceso de vigilancia en salud publica mediante analisis de fisico -quimico , microbiologico y HEPATITIS A del agua para consumo humano a los 30 Muncipios del Departamento del Magdalena        </t>
  </si>
  <si>
    <t>COORDINADOR DE  LABORATORIO DE  SALUD  PUBLICA</t>
  </si>
  <si>
    <t>BEATRIZ MAESTRE ARAUJO</t>
  </si>
  <si>
    <t>Efectuar el reporte de los resultados de los analisis fisico-quimicos y microbiologicos del  agua para consumo humano al SIVICAP para establecer el indice de riesgo (IRCA).</t>
  </si>
  <si>
    <t xml:space="preserve">Realizar Vigilancia en salud Pública mediante  análisis de Fisico quimico y Microbiológico de los alimentos  en los 30 Municipios del Departamento del Magdalena. </t>
  </si>
  <si>
    <t xml:space="preserve"> Realizar los análisis de los alimentos implicados en Intoxicaciones alimentarias ETAS y gestionar su reporte en el EPINFO.      </t>
  </si>
  <si>
    <t>Realizar acciones de educacion , vigilancia ,notificacion y seguimiento de la presencia  de organos fosforados y carbamatos en  poblaciones  vunerable (Instituciones educativas,Campesinos ) para detectar la presencia en sangre total del porcentaje de la  actividad enzimatica  de la  acetilcolinestarasa .</t>
  </si>
  <si>
    <t>Reaizar la vigilancia y notificacion del 100% de los eventos de interes en salud publica  que se presenten en el Departamento</t>
  </si>
  <si>
    <t xml:space="preserve">Realizar control de Calidad de las muestras negativas  de los 3 Bancos de Sangre del Distrito de Santa Marta y  Control de Calidad a las muestras enviadas por la  Red de Laboratorios del Distrito y del Departamento.  </t>
  </si>
  <si>
    <t xml:space="preserve">Efectuar la contratacion de  un asesor especializado en consultoria y Auditoria en Norma ISO/IEC 17025 para el  acompañamiento y fortalecimiento,levantamiento de planes de mejora derivados de hallazgos identificados en auditorias y demas herramientas de mejora continua en la implementación de sistema de gestión de calidad en el laboratorio de Salud pública para el Proceso de acreditación en la Norma NTC/ISO 17025. </t>
  </si>
  <si>
    <t>Efectuar la contratacion de una empresa que cumpla con la normativiodad ambiental  y las autorizaciones de las autoridadades ambientales para la recoleccion de los residos peligrosos y químicos en el laboratorio de salud publica cumpliendo con el DECRETO 780  DE 2016  para la Gestión interna el manejo de los residuos o desechos peligrosos generados en el marco de la gestión integral</t>
  </si>
  <si>
    <t xml:space="preserve">Efectuar la contratacion  del plan de mantenimiento preventivo , correctivo ,calibración y calificación  de los  equipos del Laboratorio de Salud Publica,asegurando  el cumplimiento de los requisitos del Organismo Nacional de Acreditación de Colombia ONAC y su documento normativo CEA-4.1-02 de Los proveedores. </t>
  </si>
  <si>
    <t>Desarrollo de capcidadaes al talento humano  en  fundamentos de gestion metrologica  en  laboratorio</t>
  </si>
  <si>
    <t>Desarrollo de capcidadaes al talento humano  del Laboratorio de salud publica en analisis e interpretacion  de cartas de control</t>
  </si>
  <si>
    <t>Definir la contratacion del plan de mantenimiento preventivo y correctivo de la planta electrica del laboratorio de saliud  publica Departamental</t>
  </si>
  <si>
    <t>Realizar la compra y adquisicion de insumos y reactivos necesarios para la vigilancia de los eventos de interes en salud publica que cumpla con las epecificaciones del LSP Departamental.</t>
  </si>
  <si>
    <t>GSP-Coordinacion intyersectorial</t>
  </si>
  <si>
    <t xml:space="preserve">Desarrollo de  capacidades  para dar cumplimiento al decreto 2338 de 2013 para la realizacion de pruebas rapidas de VIH y SIFILIS  dirigida al talento humano de las IPS Publicas y privadas del Deparatemnto del Magdalena </t>
  </si>
  <si>
    <t>Desarrollo de  capacidades  al talento humano de la red de laboratorios departamental en eventos de interes en salud publica</t>
  </si>
  <si>
    <t>Desarrollo de  capacidades  mediante asistencias tecnicas  a la  red departamental de laboratorios, bancos de sangre y servicios de transfusion presenciales y virtuales</t>
  </si>
  <si>
    <t>Avanzar en la construcción de una administración pública territorial más eficiente, eficaz, robusta en lo fiscal, transparente y con capacidad de respuesta mejorada ante las demandas de desarrollo de la ciudadanía</t>
  </si>
  <si>
    <t xml:space="preserve">Lograr el control social del PST Departamental y Municipal mediante la operativizacion del 100%  los mecanismos de participacion social </t>
  </si>
  <si>
    <t>PLANEACION SALUD</t>
  </si>
  <si>
    <t>COORDINADOR  PLANEACION SALUD</t>
  </si>
  <si>
    <t>KAREN RAMIREZ</t>
  </si>
  <si>
    <t>Ejercer la rectoria de la autoridad sanitaria en la gestion del  fortalecimiento de los sistemas de informacion para la salud del 80% de las  metas de  de los planes de salud territoriales Municipales</t>
  </si>
  <si>
    <t>Realizar el proceso de rendicion de cuantas del  Departamental y Municipal mediante la operativizacion del 100%  los mecanismos de transparencia en la evalaicon y el c ontrol</t>
  </si>
  <si>
    <t>Lograr en el 100% de municipios la actualización del catastro fisico, el plan benal de inversiones,  y la asistencia tecnica y acompañamiento en la implementación de proyectos d e mejoramiento, adecuación y construcción de la infraestructura adecuada para los servicios que presta</t>
  </si>
  <si>
    <t>Procesos juridicos ejercidos oportunamente de la secretaria seccinald e salud como autoridad sanitaria</t>
  </si>
  <si>
    <t>OFICINA JURIDICA</t>
  </si>
  <si>
    <t>LUCIA GALEANO</t>
  </si>
  <si>
    <t>1.1.1.1. DIMENSIÓN DE SALUD AMBIENTAL</t>
  </si>
  <si>
    <t>1.1.1.2 DIMENSIÓN DE VIDA SALUDABLE Y CONDICIONES NO TRANSMISIBLES</t>
  </si>
  <si>
    <t>1.1.1.3 DIMENSIÓN CONVIVENCIA SOCIAL Y SALUD MENTAL</t>
  </si>
  <si>
    <t>1.1.1.5 DIMENSIÓN SEXUALIDAD, DERECHOS SEXUALES Y REPRODUCTIVOS</t>
  </si>
  <si>
    <t>1.1.1.7 DIMENSIÓN SALUD PÚBLICA EN EMERGENCIAS Y DESASTRES</t>
  </si>
  <si>
    <t>1.1.1.8 DIMENSIÓN SALUD Y ÁMBITO LABORAL</t>
  </si>
  <si>
    <t>1.1.1.9 DIMENSIÓN TRANSVERSAL GESTIÓN DIFERENCIAL DE POBLACIONES VULNERABLES</t>
  </si>
  <si>
    <t>CODIGOS</t>
  </si>
  <si>
    <t>DIMENSIONES PDSP</t>
  </si>
  <si>
    <t>COMPONENTES PDSP</t>
  </si>
  <si>
    <t>Categoria Fuente de Recursos</t>
  </si>
  <si>
    <t>Linea Operativa PDSP</t>
  </si>
  <si>
    <t>Categoria de la Linea Operativa</t>
  </si>
  <si>
    <t>1.1.1.1.1 HÁBITAT SALUDABLE</t>
  </si>
  <si>
    <t>1. Recursos Provenientes del Sistema General de Participaciones (SGP), los estimará el MSPS a cada ET conforme  a la Ley 715 de 2001</t>
  </si>
  <si>
    <t>1.1.1. Destinados para salud pública: acciones de salud pública, de promoción y prevención en el marco de la estrategia de atención primaria en salud (10% de la asignación del SGP anual en salud).</t>
  </si>
  <si>
    <t>REHABILITACIÓN BASADA EN COMUNIDAD</t>
  </si>
  <si>
    <t>AÑOS</t>
  </si>
  <si>
    <t>1.1.1.1.2 SITUACIONES EN SALUD RELACIONADAS CON CONDICIONES AMBIENTALES</t>
  </si>
  <si>
    <t>1. Recursos Provenientes del Sistema General de Participaciones (SGP), los estimará el MSPS a cada ET conforme  a la Ley 715 de 2002</t>
  </si>
  <si>
    <t>1.1.2. Destinados al régimen subsidiado.</t>
  </si>
  <si>
    <t>PREVENCIÓN Y CONTROL DE VECTORES</t>
  </si>
  <si>
    <t>AVPP</t>
  </si>
  <si>
    <t>1.1.1.2.1 MODOS, CONDICIONES Y ESTILOS DE VIDA SALUDABLES</t>
  </si>
  <si>
    <t>1. Recursos Provenientes del Sistema General de Participaciones (SGP), los estimará el MSPS a cada ET conforme  a la Ley 715 de 2003</t>
  </si>
  <si>
    <t>1.1.3. Destinados a prestación de servicios de salud, prioritariamente en aquellos lugares donde solo el Estado está en capacidad de prestar el servicio de salud en condiciones de eficiencia y/o régimen subsidiado (el valor restante de la asignación del SGP en salud anual) .</t>
  </si>
  <si>
    <t>AVISAS</t>
  </si>
  <si>
    <t>1.1.1.2.2 CONDICIONES CRÓNICAS PREVALENTES</t>
  </si>
  <si>
    <t>1. Recursos Provenientes del Sistema General de Participaciones (SGP), los estimará el MSPS a cada ET conforme  a la Ley 715 de 2004</t>
  </si>
  <si>
    <t>1.1.4. Destinados a la prestación se servicios de salud a la población pobre en lo no cubierto con subsidios a la demanda (aportes patronales).</t>
  </si>
  <si>
    <t>ZONAS DE ORIENTACIÓN Y CENTROS DE ESCUCHA</t>
  </si>
  <si>
    <t>CASOS</t>
  </si>
  <si>
    <t>1.1.1.3.1 PROMOCIÓN DE LA SALUD MENTAL Y LA CONVIVENCIA</t>
  </si>
  <si>
    <t>1. Recursos Provenientes del Sistema General de Participaciones (SGP), los estimará el MSPS a cada ET conforme  a la Ley 715 de 2005</t>
  </si>
  <si>
    <t>1.1.5. Destinados al pago de obligaciones que no fueren posibles por parte de las Empresas Sociales del Estado - ESE  (compra de cartera). Fondo de Salvamento y Garantía del sector salud - FONSAET (Ley 1608 de 2013).</t>
  </si>
  <si>
    <t>INFORMACIÓN EN SALUD</t>
  </si>
  <si>
    <t>1.1.1.3.2 PREVENCIÓN Y ATENCIÓN INTEGRAL A PROBLEMAS Y TRASTORNOS MENTALES Y A DIFERENTES FORMAS DE VIOLENCIA</t>
  </si>
  <si>
    <t>1. Recursos Provenientes del Sistema General de Participaciones (SGP), los estimará el MSPS a cada ET conforme  a la Ley 715 de 2006</t>
  </si>
  <si>
    <t>1.1.6. Destinados a los aportes patronales.</t>
  </si>
  <si>
    <t>HABITANTES</t>
  </si>
  <si>
    <t>1.1.1.4 DIMENSIÓN SEGURIDAD ALIMENTARIA Y NUTRICIONAL</t>
  </si>
  <si>
    <t>1.1.1.4.1 DISPONIBILIDAD Y ACCESO A LOS ALIMENTOS</t>
  </si>
  <si>
    <t>1. Recursos Provenientes del Sistema General de Participaciones (SGP), los estimará el MSPS a cada ET conforme  a la Ley 715 de 2007</t>
  </si>
  <si>
    <t>1.1.7. Recursos transformados SGP- Prestación (Res. 4015/2013).  Son Recursos que no son necesarios para la financiación del componente de prestación de servicios en lo no cubierto con subsidiados a la demanda del SGP-Prestación transformados al Régimen Subsidiado.</t>
  </si>
  <si>
    <t>1.1.1.4.2 CONSUMO Y APROVECHAMIENTO BIOLÓGICO DE ALIMENTOS</t>
  </si>
  <si>
    <t>1. Recursos Provenientes del Sistema General de Participaciones (SGP), los estimará el MSPS a cada ET conforme  a la Ley 715 de 2008</t>
  </si>
  <si>
    <t xml:space="preserve">1.2. Recursos del SGP - Propósito General de Libre Destinación </t>
  </si>
  <si>
    <t>CANALIZACIÓN</t>
  </si>
  <si>
    <t>2. Transferencias en salud del Ministerio de Salud y Protección Social (MSPS)</t>
  </si>
  <si>
    <t>1.1.1.5.1 PROMOCIÓN DE LOS DERECHOS SEXUALES Y REPRODUCTIVOS Y EQUIDAD DE GÉNERO</t>
  </si>
  <si>
    <t>TAMIZAJE</t>
  </si>
  <si>
    <t>1.1.1.5.2 PREVENCIÓN Y ATENCIÓN INTEGRAL EN SALUD SEXUAL Y REPRODUCTIVA DESDE UN ENFOQUE DE DERECHOS</t>
  </si>
  <si>
    <t>4. Recursos del Esfuerzo Propio Territorial (Recursos propios)</t>
  </si>
  <si>
    <t>JORNADAS DE SALUD</t>
  </si>
  <si>
    <t>1.1.1.6 DIMENSIÓN VIDA SALUDABLE Y ENFERMEDADES TRANSMISIBLES</t>
  </si>
  <si>
    <t>1.1.1.6.1 ENFERMEDADES EMERGENTES, RE-EMERGENTES Y DESATENDIDAS</t>
  </si>
  <si>
    <t>5. Recursos de las Cajas de Compensación Familiar (Municipios)</t>
  </si>
  <si>
    <t>VACUNACIÓN ANTIRRÁBICA</t>
  </si>
  <si>
    <t>1.1.1.6.2 ENFERMEDADES INMUNOPREVENIBLES</t>
  </si>
  <si>
    <t>6. FOSYGA (% destinado a ET)</t>
  </si>
  <si>
    <t>BIOLÓGICO</t>
  </si>
  <si>
    <t>1.1.1.6.3 CONDICIONES Y SITUACIONES ENDEMO- EPIDÉMICAS</t>
  </si>
  <si>
    <t>MEDICAMENTOS</t>
  </si>
  <si>
    <t>1.1.1.7.1 GESTIÓN INTEGRAL DE RIESGOS EN EMERGENCIAS Y DESASTRES</t>
  </si>
  <si>
    <t>INDIVIDUAL - POS</t>
  </si>
  <si>
    <t>1.1.1.9.1 DESARROLLO INTEGRAL DE LAS NIÑAS, NIÑOS Y ADOLESCENTES</t>
  </si>
  <si>
    <t>1.1.1.9.2 ENVEJECIMIENTO Y VEJEZ</t>
  </si>
  <si>
    <t>1.1.1.9.3 SALUD Y GÉNERO</t>
  </si>
  <si>
    <t>1.1.1.9.4 SALUD EN POBLACIÓNES ÉTNICAS</t>
  </si>
  <si>
    <t>1.1.1.9.5 DISCAPACIDAD</t>
  </si>
  <si>
    <t>1.1.1.9.6 VÍCTIMAS DEL CONFLICTO ARMADO INTERNO</t>
  </si>
  <si>
    <t>1.1.1.10 DIMENSIÓN FORTALECIMIENTO DE LA AUTORIDAD SANITARIA PARA LA GESTIÓN EN SALUD</t>
  </si>
  <si>
    <t>1.1.1.10.1 FORTALECIMIENTO DE LA AUTORIDAD SANITARIA</t>
  </si>
  <si>
    <t>Desarrollorar   capacidades al talento humano para la adherencia a guias de atencion integral de casos (Dengue/Chikunguña/Zika) en el 100% de las IPS publicas</t>
  </si>
  <si>
    <t>Desarrollar  capacidades al talento humano para la adherencia a guias de atencion integral de casos Leishmaniasis en el 100% de las IPS publicas</t>
  </si>
  <si>
    <t>Desarrollorar  capacidades al talento humano para la adherencia a guias de atencion integral de casos Chagas en el 100% de las IPS publicas</t>
  </si>
  <si>
    <t>Desarrollorar  capacidades al talento humano para la adherencia a guias de atencion integral de casos Malaria en el 100% de las IPS publicas</t>
  </si>
  <si>
    <t>Desarrollorar  capacidades al talento humano para la vigilancia de mosquitos en salud publica</t>
  </si>
  <si>
    <t>Desarrollorar  capacidades al talento humano para la vigilancia de lutzomyas en salud pública</t>
  </si>
  <si>
    <t>Fortalecer  la farmacovigilancia de las reacciones adversas a medicamentos de Malaria y consecuente mortalidad de casos</t>
  </si>
  <si>
    <t>Fortalecer  la farmacovigilancia de las reacciones adversas a medicamentos  de Lesihmaniasis</t>
  </si>
  <si>
    <t>Fortalecer  la farmacovigilancia para la reducción de reacciones adversas a medicamentos y consecuente mortalidad de casos por Enfermedad de Chagas</t>
  </si>
  <si>
    <t>Desarrollar  acciones de prevención,mediante el control físico y biológico de vectores, así como de reordenamiento y saneamiento ambiental en viviendas en zonas de riesgo para Malaria</t>
  </si>
  <si>
    <t>Desarrollar   acciones de prevención,mediante el control físico y biológico de vectores, así como de reordenamiento y saneamiento ambiental en viviendas en zonas de riesgo para Dengue/Chikungunya/Zika.</t>
  </si>
  <si>
    <t>Desarrollar  acciones de prevención,mediante el control físico y biológico de vectores, así como de reordenamiento y saneamiento ambiental en viviendas en zonas de riesgo para Leishmaniasis</t>
  </si>
  <si>
    <t>Desarrollar  acciones de prevención,mediante el control físico y biológico de vectores, así como de reordenamiento y saneamiento ambiental en viviendas en zonas de riesgo para  Chagas</t>
  </si>
  <si>
    <t>Empoderar   las comunidades a riesgo de ETV en acciones de promoción y prevención de las ETV Dengue</t>
  </si>
  <si>
    <t>Empoderar las  comunidades a riesgo de ETV en acciones de promoción y prevención de las ETV Leishmaniasis</t>
  </si>
  <si>
    <t>Empoderar las  comunidades a riesgo de ETV en acciones de promoción y prevención de las ETV Malaria</t>
  </si>
  <si>
    <t>Empoderar  las  comunidades a riesgo de ETV en acciones de promoción y prevención de las ETV. (CHAGAS)</t>
  </si>
  <si>
    <t>Análizar  la mortalidad y seguimiento a planes de mejoramiento de las ETV (Dengue, CHKV,ZIKV, Leishmaniasis, Chagas y Malaria) en coordinacion con VSP</t>
  </si>
  <si>
    <t>Vincular el recurso humano del programa de ETV en los programas de salud ocupacional.</t>
  </si>
  <si>
    <t>Fortalecer  la articulacion intersectorial mediante reuniones de la mesa sectorial de ETV (4 reuniones)</t>
  </si>
  <si>
    <t>Desarrollorar   las  capacidades mediante asistencia tecnica para la adaptacion y adopcion de la EGI en los municipios priorizados</t>
  </si>
  <si>
    <t>Vigilar  y control   de anofeles spp en municipios a riesgo</t>
  </si>
  <si>
    <t>Análizar la  mortalidad y seguimiento a planes de mejoramiento de las ETV (Dengue, CHKV,ZIKV, Leishmaniasis, Chagas y Malaria) en coordinacion con VSP</t>
  </si>
  <si>
    <t>Desarrollar  capacidades mediante la asistencia tecnica y seguimiento al programa regular de Dengue, Malaria, Chagas y Leishmaniasis en municpios priorizados</t>
  </si>
  <si>
    <t>Prevenir  la transmision mediante uso de control quimico en municipios priorizados</t>
  </si>
  <si>
    <t>Buscar  activamente  los vectores de chagas en municipios priorizados</t>
  </si>
  <si>
    <t>Caracterizar   viviendas de chagas en municipios priorizados</t>
  </si>
  <si>
    <t>Desarrollorar acciones de prevención,mediante el control físico y biológico de vectores, así como de reordenamiento y saneamiento ambiental en viviendas en zonas de riesgo para las ETV.</t>
  </si>
  <si>
    <t>Gestionar insumos de interes en salud publica para garantizar a la poblacion del territorio nacional que presenta eventos de interes en salud publica.</t>
  </si>
  <si>
    <t>Gestionar  insumos de interes en salud publica para garantizar a la poblacion del territorio nacional que presenta eventos de interes en salud publica.</t>
  </si>
  <si>
    <t>Implementar  la jornada de movilizacion social dia "D" en una institucion educativa saludables para desarrollar el saber, comprender,sentir y actuar en relacion con los temas de participacion social en salud y de salud publica identificados en la poblacion.</t>
  </si>
  <si>
    <t>Desarrollorar  acciones de prevención,mediante el control físico y biológico de vectores, así como de reordenamiento y saneamiento ambiental en el municipio mediante la coordinacion de jorandas de recoleccion de residuos solidos inservibles</t>
  </si>
  <si>
    <t xml:space="preserve">Desarrollorar  acciones de prevención,mediante el control físico y biológico de vectores, así como de reordenamiento y saneamiento ambiental mediante el Levantamiento de Indices Aedicos Primer y Segundo Semestre. </t>
  </si>
  <si>
    <t>Desarrollorar  acciones de prevención, a través de control físico y biológico de vectores, así como de reordenamiento y saneamiento ambiental en viviendas en zonas de riesgo (Dengue, CHKV,ZIKV, Leishmaniasis, Chagas y Malaria) en caso de brotes o aumento de casos.</t>
  </si>
  <si>
    <t>Estudiar   las  pruebas de suceptiblidad a insecticidas en LSP del Atlantico en 7 municipios priorizados</t>
  </si>
  <si>
    <t>Implementar el uso de metodos de proteccion de barrera como  toldillos a poblaciones priorizadas por ETV</t>
  </si>
  <si>
    <t>Apoyar la Conformacion de redes y grupos sociales de apoyo para el reconocimiento de la familia como determinante del desarrollo infantil, por medio de una  estrategia para la promocion del cuidado, afecto familiar, autonomia y responsabilidad de la familia, en los Municipios de  El Banco, Guamal, San Sebastian de Buenavista, San Zenon, Santana Pijiño del Carmen, santa Barbara de Pinto Ariguani y Nueva Granada.</t>
  </si>
  <si>
    <t xml:space="preserve">Desarrollar procesos de capacitación en Municipios Priorizados  dirigido a padres de familia,  instituciones, la  comunidad, autoridades ecleciasticas,  personas con discapacidad , cuidadores para promover el reconocimiento de las Personas con discapacidad como sujetos de derecho a traves del trato digno y la prevencion de toda forma de abuso o violencia en el ambito familiar, comunitario e institucional , en los Municipios priorizados. (Tenerife, Plato, Ariguani, Algarrobo, Puebloviejo, Sitionuev, Salamina, El Piñon y Cerro de San Antonio).
</t>
  </si>
  <si>
    <t xml:space="preserve">Adoptar la Politica Publica de infancia adolescencia y fortalecimiento familiar ( Ordenanza 025 del 2015) a traves de una estrategia de Información y eduación en salud,  dirigido a Instituciones y organizaciones  que forman parte del Sistema Nacional de Bienestar Familiar. igualmente a  madres comunitarias, Fami y Líderes comunitarios en los municipios de: El Banco, Guamal, San Sebastian de Buenavista, San Zenon, Santana Pijiño del Carmen, santa Barbara de Pinto Ariguani)
</t>
  </si>
  <si>
    <t xml:space="preserve">Diseñar e implementar una Estrategia que asegure la atencion en salud  de una  manera integral a la mujer gestante, lactante, al recien nacido, a niñas, niños y adolesecentes. Incluyendo el enfoque diferencial de poblaciones etnicas, en El Banco, Guamal, San Sebastian de Buenavista, San Zenon, Santana Pijiño del Carmen, Santa Barbara de Pinto Ariguani y Nueva Granada. </t>
  </si>
  <si>
    <t>Apoyar la Conformacion y opertativizacion de los  Comités Municipales de envejecimiento y vejez  y otros espacios que favorezcan  el cumplimiento de la politica publica en los (Municipios de: El Banco, Guamal, San Sebastian de Buenavista, San Zenon, Pijiño del Carmen, Santa Barbarbara de Pinto , Ariguani, Nueva Granada Chibolo.</t>
  </si>
  <si>
    <t>Reaizar visitas de seguimiento, supervisión y comprobación de los derechos en salud de los adultos mayores internos en los asilos del Departamento del Magdalena</t>
  </si>
  <si>
    <t>Socializar y actualizar en normas de atención en salud de los adutos mayores en las EPS del Departamento del Magdalena.</t>
  </si>
  <si>
    <t>Diseñar  herramientas técnicas y metodológicas para la   Vigilancia  en Salud Publica de los eventos  presentados en la población  de adultos mayores  en los 29 Municipios del Departamento, para posteriores intervenciones.</t>
  </si>
  <si>
    <t>Apoyar la Conformacion y opertativizacion de los  Comités Municipales de  LBGTI   en los Municipios de las Subregiones Centro y Rio del Departamento</t>
  </si>
  <si>
    <t>Realizar  asistencia técnica a los referentes o encargados de las acciones de salud y genero para que se cumpla  la Atecion Integral en salud  con enfoque de genero en los 29  municipios  Departamental.</t>
  </si>
  <si>
    <t>Participar en Articulacion  intersectorial  en el  proceso de diseño y construción de la Politica Pública  de Equidad de Genero del Departamento del Magadlena.</t>
  </si>
  <si>
    <t>Diseñar    herramienta técnica y metodológicas para la medición de resultados en vigilancia de la 
salud pública del acceso efectivo y calidad en la atención integral con enfoque de género,  en los municipios del Departamento.</t>
  </si>
  <si>
    <t>Realizar Asistencia técnica , para el fortalecimiento institucional tendiente a responder al goce efectivo de los derechos de la  las Comunidades Negras, Afrocolombianas, raizales y Palenqueros de los Municipios de mayor concentracion en el Departamento.( Zona Bananera, Plato, El Reten, Aracataca, Algarrobo, Santa Ana, El Banco , Nueva Granada, Santa Barbara de Pinto)</t>
  </si>
  <si>
    <t xml:space="preserve">Socializar la ruta de atencion a Personas en condicion de discapacidad en los Municipios  (Tenerife, Plato, Ariguani, Algarrobo, Puebloviejo, Sitionuevo, Salamina, El Piñon y Cerro de San Antonio). Para actores involucrados(Miembros de juntas de Acciones Comunales, Enlace de discapacidad, ONG, Entidades del Sistema Nacional de Bienestar Familiar, IPS,EPS, Centros Educativos y UGDs </t>
  </si>
  <si>
    <t>Realizar Fortalecimiento de las redes sociales de apoyo ya existentes en los Municipios priorizados con el fin de de generar empoderamiento y autogestion por parte de asociaciones de personas con discapacidad  en los Municipios priorixados.  (Tenerife, Plato, Ariguani, Algarrobo, Puebloviejo, Sitionuev, Salamina, El Piñon y Cerro de San Antonio).</t>
  </si>
  <si>
    <t>Fomentar en coordinacion con el ICBF las actividades dirigidas a hogares FAMI,  y HOGARES DE BIENESTAR (incluyendo familias con personas con discapacidad. En municipios priorizados según ICBF</t>
  </si>
  <si>
    <t>Fomentar en coordinacion con el ICBF llas actividades dirigidas a "NUEVA MODALIDADES DE ATENCION" (incluyendo familias con personas con discapacidad. En municipios priorizados según ICBF</t>
  </si>
  <si>
    <t>Realizar Promoción y educación en salud para  Prevención de la Discapacidad en los ambientes familiar, educativo, comunitario y laboral de los  Municipios priorizados (Tenerife, Plato, Ariguani, Algarrobo, Puebloviejo, Sitionuev, Salamina, El Piñon y Cerro de San Antonio.</t>
  </si>
  <si>
    <t xml:space="preserve">RealizarActividades Lúdico Recreativas con enfoque diferencial con niños en condiciones de discapacidad, para el aprendizaje del manejo del tiempo libre en  los  Municipios  priorizados (Tenerife, Plato, Ariguani, Algarrobo, Puebloviejo, Sitionuev, Salamina, El Piñon y Cerro de San Antonio. </t>
  </si>
  <si>
    <t xml:space="preserve">Realizar Asistencia Técnica y Seguimiento a la conformacion y operatividad de los Comites municipales de Discapacidad en los 29 Municipios del Departamento y coordinacion con el Comité Departamental de Discapacidad. </t>
  </si>
  <si>
    <t>Socializar e Implementar de la  Politica Publica Departamental   de discapacidad actualizada  en los (29) municipios del Departamento , conforme  a lo dispuesto en la Ordenanza 005 del 2007.</t>
  </si>
  <si>
    <t>Realizar Asistencia tecnica a funcionarios de las entidades,  que tengan Acceso a personas con Discapacidad para el conocimiento y creacion de Unidades Generadoras de Datos (UGD). Y RLCPD</t>
  </si>
  <si>
    <t>Realizar Fortalecimiento Institucional y preparacion Especifica del Talento Humano</t>
  </si>
  <si>
    <t>Realizar Focalizacion, Caracterizacion y Atencion Psicosocial a Victimas.</t>
  </si>
  <si>
    <t>Monitorear, Evaluar y realizar  Seguimiento a la implementacion y ejecucion del PAPSIVI.</t>
  </si>
  <si>
    <t>Socializar el  Protocolo de atención integral en salud con enfoque psicosocial. según lineamientos del Ministerio de Salud</t>
  </si>
  <si>
    <t>Realizar Atención en salud a población víctimas  a través de la red pública hospitalaria con enfoque diferencial</t>
  </si>
  <si>
    <t>Socializar los  deberes y derechos en salud a la población victima</t>
  </si>
  <si>
    <t>Apoyar la promoción a la operación en los  Comités de Justicia Transicional y en los Comites ampliados de Justicia Transicional Departamental.</t>
  </si>
  <si>
    <t>Implementar y Promocionar  la Ruta de Atencion a Victimas del Conflicto Armado.</t>
  </si>
  <si>
    <t>informacion ensalud</t>
  </si>
  <si>
    <t xml:space="preserve">Desarrollar  capacidades al nivel  del talento humano ( tecnicos de saneamiento/  en la  vigilancia de la norma sobre servicios farmaceuticos ) 100% </t>
  </si>
  <si>
    <t xml:space="preserve">Desarrollar  capacidades  a directores tecnicos  y medicos veterinarios   en la aplicación de las normas farmaceuticas </t>
  </si>
  <si>
    <t>Adquisición de un SOFTWARE   con el respectivo servidor ,servicio de Mantenimiento y soporte del  mismo .</t>
  </si>
  <si>
    <t>ejercer la Asistencia, tecnica, acompañamiento y seguimiento a la formulación, desarrollo y evaluación de los planes, progrAmas, proyectos y politicas en el 100% de municipios</t>
  </si>
  <si>
    <t>SUPERAVIT</t>
  </si>
  <si>
    <t>FREE</t>
  </si>
  <si>
    <t>Recolectar insumos para la construccion del capitulo indigena del plan decenal de salud publica 2012-2021</t>
  </si>
  <si>
    <t>Planeacion integral</t>
  </si>
  <si>
    <t>Gastos de inversion del ministerio de salud y proteccion social-TN</t>
  </si>
  <si>
    <t>320-305-1</t>
  </si>
  <si>
    <t>Realizar 58 visitas de Inspeccion vigilancia y control a los servicios farmaceuticos dependientes e independientes, tiendas naturistas, droguerias veterinarias</t>
  </si>
  <si>
    <t>GSP-Inspeccion vigilancia y control</t>
  </si>
  <si>
    <t>Realizar  visitas según  programacion del  INVIMA al 100% de los servicios farmaceuticos para verificar la composicion del prinicpio activo de los medicamentos</t>
  </si>
  <si>
    <t>Realizar  seguimiento y acompañamiento técnico en terreno a los 52 servcios farmaceuticos que expenden medicamentos de control para verificar el cumplimiento de la resolucion 1478 de 2006</t>
  </si>
  <si>
    <t>Realizar inspeccion vigilancia y control al 100% de los servicios farmaceuticos que solicitan concepto farmaceutico y autorizacion para manejo de medicamentos de control.</t>
  </si>
  <si>
    <t>Desarrollar capacidades al 100% de los  directores tecnicos de los servicios farmaceticos en  politica farmaceutica</t>
  </si>
  <si>
    <t>Realizar la gestión de los insumos necesarios al  fondo de estupefacientes, para garantizar la disponibilidad de los  medicametos de control monopolio del estado , al 100% de las personas que lo soiciten</t>
  </si>
  <si>
    <t>Gestionar el apoyo logistico  para garantizar el tranpsorte del 100% de los  medicamentos desde el Fondo nacional de estupefacientes hasta las instalaciones del FRE Magdalena.</t>
  </si>
  <si>
    <t xml:space="preserve">Gestionar la adquisicion del 100% de   recetarios  para la prescripcion de medicamentos de control especial según especificaciones tecnicas. </t>
  </si>
  <si>
    <t>Diseñar y ejecutar una campaña publicitaria paara informar a 100% de los directores tecnicos de servicios farmaceuticos el manejo de medicaments de control. Especial</t>
  </si>
  <si>
    <t xml:space="preserve">Verificados y  Habilitados  en un 70% los prestadores de servicios de salud inscritos en el Registro Especial de Prestadores de Servicios de Salud publicos y privadas, en la red en los diferentes niveles de complejidad del departamento del Magdalena en el 2017.                                                                                                                                                                                                                                                                                                                                                                                                                                                                              </t>
  </si>
  <si>
    <t xml:space="preserve">Verificados y  Habilitados  en un 70% los prestadores de servicios de salud inscritos en el Registro Especial de Prestadores de Servicios de Salud publicos y privadas, en la red en los diferentes niveles de complejidad del departamento del Magdalena en el 2017.      </t>
  </si>
  <si>
    <t>IVC en un 100% a los municipios certificados dentro del proceso de descentralizacion de la salud del departamnento del magdalena  En el 2017</t>
  </si>
  <si>
    <t xml:space="preserve">visitas de Asistencia tecnica en un 80% a las IPS publicas y privadas del departamento del magdalena  en adeherencias a guias trazadoras </t>
  </si>
  <si>
    <t>Asistencia tecnica DEL PAMEC DE LA IPS de la red publica del departamento del magdalena</t>
  </si>
  <si>
    <t>seguimiento a la contratacion de  la red publica en un  100% para la Prestación de servicio  de salud a la población pobre no asegurada y eventos no pos en los diferentes  niveles  de atención en la red del departamento del magdalena</t>
  </si>
  <si>
    <t>Gestionar la prestacion de los servicios de salud relacionados  de los  eventos no POSS (medicamentos, procedimiento y servicios complemnetarios) en un 100%  a poblacion afiliada al reguimen subsidiado de la red del departamento del magdalena según resolucion 888 del 11 de junio del 2015</t>
  </si>
  <si>
    <t>SEGUIMIENTO EN UN 100% A L SISTEMA DE REFERENCIA Y CONTRAREFERENCIA EN LA REDpublica y privada DEL DEPARTAMENTO del Magdalena para el 201</t>
  </si>
  <si>
    <t>Contar con el 100% de Tics necesarias para su operación PARA EL 2017</t>
  </si>
  <si>
    <t>Contar con un proyecto de comunicación que garanticen la oportunidad de la gestión del CRUE EN EL 2017</t>
  </si>
  <si>
    <t xml:space="preserve">100% promocion de los mecanismos de participacion ciudadana para el control de la provicion d elos serviicos de salud en el departamento del magdalena </t>
  </si>
  <si>
    <t>100% de seguimiento  a la constitución de los diferentes mecanismos de participacion ciudadana en los municipios ubicados en el departaento del magdalena.</t>
  </si>
  <si>
    <t>1.1.1.10…ACTUALIZACION Y DESARROLLO DE LOS ESTANDARES DE HABILITACION Y CALIDAD DIFERENCIALES EN PRESTACION DE SERVIICIOS DE ATENCION DE ACUERDO CON LA OFERTA Y DISPOPNIBILIDAD, AL DESARROLLO TECNOLOGICO TERRITORIAL, PRIVILEGIANDO LA RECUPERACIÓN DE CAPACIDADES BASICAS DEL TALENTO HUMANO EN LOS MUNCIPIO4,5 Y 6 Y ZONAS DE  FRONTERA.</t>
  </si>
  <si>
    <t>visitas de verificacion de condicion de habilitacion al 100% de las actividades programadas, dirigids a las  IPS, ESE, prestadores independientes, Objeto social diferente y trasporte asistencial de pacientes en todos los niveles de complejidad del departamento del Magdalena y  visitas de verificacion previas de condicion de habilitacion Servicios de hospitalizacion, UCI adultos, pediatrica y neonatal y medicina interna, urgencias, obstetricia, Cx, en IPS de de primera vez</t>
  </si>
  <si>
    <t>1.1.1.10.1DESARROLLO DE E IMPLEMENTACION DE MODELOS DIFERENCIALES DE ATENCIÓN Y DE PRESTACION DE SERVICIOS, PARA GRUPOS ETNICOS Y POBLACION LOCALIZADA EN ZONAS DISPERSAS.</t>
  </si>
  <si>
    <t>VERIFICACION DEL 70% CORRESPONDE CON LAS VISITAS A LOS INSCRITOS EN EL RED</t>
  </si>
  <si>
    <t xml:space="preserve">1.1.1.10.DESARROLLO  DE CAJA DE HERRAMINETAS PARA LA GESTION TERRITORIAL; INCLUYE EL DESARROLLO DE MOTODOLOGIAS, GUIAS E INSTRUMENTOS DE PLANEACION EN SALUD, FINANCIERA Y OPERATIVA, Y PARA EL SEGUIMIENTO A LA OPERACIÓN DEL PLAN DE SALUD EN LOS TERRITORIOS, CON SUS COMPONENTES DE ACCIONES COLECTIVAS,ACCIONES TRANSECTORIALES DE PROMOCIÓN DE LA SALUD Y ACCIONES INDIVIDUALES. </t>
  </si>
  <si>
    <t>Asistencai Tecnica, Asesoria y Capacitación a la implementacion de los protocolos y guias de atencion teniendo en cuenta los servicios prestado y la morbilidad atendida dirigido a las IPS publicas y privadas ubicadas en el 29 municipios del departamento del magdalena.</t>
  </si>
  <si>
    <t xml:space="preserve">Asistencia TECNICA, ASESORIA Y CAPACITACION (DESARROLLO DE CAPACIDADES BASICAS)y seguimiento a las EAPB, IPS(PUBLICA Y PRIVADAS), PAMEC en cuanto a los El Plan de Auditoría para el Mejoramiento de la Calidad  suscritos con la red prestadora de  los servicios prestado por los eventos de salud publica. </t>
  </si>
  <si>
    <t>1.1.1.10. GESTION DE LOS RECURSOS PARA LA ATENCION EN SALUD DE LA POBLACION POBRE NO CUBIERTA  CON SUBSIDIO A LA DEMANDA Y SU TRANSFORMACION A SUBSIDIOS A LA DEMANDA</t>
  </si>
  <si>
    <t xml:space="preserve">Supervisión y seguimiento al cumplimiento de las obligaciones contractuales en cuanto requisitos: en produción de servicios, estandares de calidad, capacidad instalada, portafolio de servicios y a la verifdicacion de los recursos sin situacion de fondo cargados a la prestación enel 100% de entidades prestadoras. </t>
  </si>
  <si>
    <t>1.1.1.10 DESARROLLO DEL MECANISMO DE MONITOREO DEL CUMPLIMIENTO EFECTIVO DEL ACCESO UNIVERSALA LA PRESTACION DE SERVICIOS FARMACEUTICOS ESENCIALES, EN ENFERMEDADES TRANSMISIBLRES, DE LA REPRODUCCIÓN Y NUTRICION, CRONICAS NO TRASMISIBLES Y LESIONES DE CAUSAS EXTERNAS.</t>
  </si>
  <si>
    <t>seguimiento a las EPS en la prestacion de los servicios de salud  en lo relacionado con los eventos NO POSS, al 100% de entidades prestadoras.</t>
  </si>
  <si>
    <t xml:space="preserve">Gestion y Seguimiento a la prestación de servicios en salud de eventos NO POSS al 100% de las ESE y Entidades privadas contratadas. </t>
  </si>
  <si>
    <t>1.1.1.10.14.PUESTA EN MARCHA  DE LA COMISION  INTERSECTORIAL DE SALUD PUBLICA, LA CUAL TENDRÁ COMO FIN COORDINAR Y ARMONIZAR LAS POLITICAS, PLANES, PROGRAMAS Y ACCIONES SOBRE DETERMINANTES SOCIALES  DE LA SALUD, SIENDO ESTA INSTANCIA DE CONCERTACION ENTRE LSO DIFERENTES SECTORES INVOLUCRADOS, Y DE SEGUIMIENTO A LAS ACCIONES TRANSECTORIALES INCLUIDAS EN EL PLAN DECENAL DE SALUD PUBLICA PDSP.</t>
  </si>
  <si>
    <t xml:space="preserve">Actualizacion del diagnostico situacional de la Red prestadora de los servicios de salud en Departamento del magdalena . </t>
  </si>
  <si>
    <t>1.1.1.10.14.DESARROLLO DE UN MODELO DE ATENCION ADAPTADO A LAS CONDICIONES TERRITORIALES PARA GARANTIZAR ACCESO REAL MECANISMOS ACORDES CON CADA TERRITORIO (EQUIPO EXTRAMURALES, TELEMEDICINA, DISPOSICION DE MEDIOS PARA INCREMENTAR LA CAPACIDAD RESOLUTIVA EN PUNTOS DE PRIMER CONTACTO, PERSONAL DE SALUD DIFERENCIAL EN AREAS RURALES Y DISPERSAS)</t>
  </si>
  <si>
    <t>1.1.1.10.14.PUESTA EN MARCHA  D ELA COMISION  INTERSECTORIAL DE SALUD PUBLICA, LA CUAL TENDRÁ COMO FIN COORDINAR Y ARMONIZAR LAS POLITICAS, PLANES, PROGRAMAS Y ACCIONES SOBRE DETERMINANTES SOCIALES  DE LA SALUD, SIENDO ESTA INSTANCIA DE CONCERTACION ENTRE LSO DIFERENTES SECTORES INVOLUCRADOS, Y DE SEGUIMIENTO A LAS ACCIONES TRANSECTORIALES INCLUIDAS EN EL PLAN DECENAL DE SALUD PUBLICA PDSP.</t>
  </si>
  <si>
    <t>Desarrollo de capcidades en la implementacion  de las RIAS, de manera obligatoria; Promocion  y mantenimiento - guia materno perinatal en las ESE del departamento</t>
  </si>
  <si>
    <t>1.1.1.10. PLAN DE SANEAMIENTO Y REESTRUCTURACION FINACIERA DE LA ENTIDADES TERRITORIALES</t>
  </si>
  <si>
    <t>Seguimiento y control de la modernización de la Red relacionada con la prestacion de servicios de salud (produccion y calidad), de las  ESE categorizadas en riesgo de la Red del departamento, presentados ante el ministerio. ESTO ES UNA TAREA</t>
  </si>
  <si>
    <t>1.1.1.10. ELIMINACION DE BARRERAS DE ACCESO POR DISPERCION GEOGRAFICA Y LIMITACIONES EN VIAS Y MEDIOS DE COMUICACION</t>
  </si>
  <si>
    <t>Asistencia Técnica  AL SISTEMA DE REFERENCIA Y CONTRAREFERENCIA</t>
  </si>
  <si>
    <t>1.1.1.10. FOPRTALECIMIENTO DE LAS TECNOLOGIAS DE LA INFORMACION Y LA COMUNICACIÓN TIC PARA MEJORAR LOS PROCESOS ADMINISTRATIVOS QUE GARANTICEN LA OPORTUNIDAD EN EL ASEGURAMIENTO Y LA PRESTACION DE SERVICIOS DE SALUD, LA PORTABILIDAD  DE LOS DATOS CLINICOS, EL ACCESO A SERVICIOS MEDIANTE TELEMEDICINA EN TERRITORIOS PRIORIZADOS.</t>
  </si>
  <si>
    <t xml:space="preserve">Levantar un estudio técnico de factibilidad de servicio de telemedicina para población dispersa 2017. </t>
  </si>
  <si>
    <t>1.1.1.10. FOPRTALECIMINETO DE LAS TECNOLOGIAS DE LA INFORMACION Y LA COMUNICACIÓN TIC PARA MEJORAR LOS PROCESOS ADMINISTRATIVOS QUE GARANTICEN LA OPORTUNIDAD EN EL ASEGURAMINETO Y LA PRESTACION DE SERVICIOS DE SALUD, LA PORTABILIDAD  DE LOS DATOS CLINICOS, EL ACCESO A SERVICIOS MEDIANTE TELEMEDICINA EN TERRITORIOS PRIORIZADOS.</t>
  </si>
  <si>
    <t>Levantar un estudio tecnico de factibilidad de telecomunicaciones en el departamento para mejorar la calidad  del servicio de salud.</t>
  </si>
  <si>
    <t>1.1.1.10. INCREMENTAR LA RESOLUTIVIDAD Y DISPOPNIBILIDAD DE TALENTYO HUMANO EN SALUD EN EL DEPARTAMENTO DEL MAGDALENA</t>
  </si>
  <si>
    <t>Gestión y seguimiento a una estrategia para la resoluitividad del talento humano en salud en el 100% de los municpios del departamento</t>
  </si>
  <si>
    <t>1.1.1.10promocion de los mecanismos de participacion ciudadana para el control de la provicion de servicios de salud.</t>
  </si>
  <si>
    <t>PROMOCION A LA  CONFORMACION DE LOS MECANISMOS DE PARTICIPACION CIUDADANA (LAS  VEEDUARIAS CIUDADANAS , COOPACOS, SAC, CONSEJOS DE SALUD TERRITORIAL, ASOCIACION DE USUARIOS, SIAU, COMITÉ DE ETICA, COVER, ), EN LOS 29 MUNCIPIOS DEL DEPARTAMENTO DEL MAGDALENA</t>
  </si>
  <si>
    <t>ASISTENCIA TECNICA LOS SIAU CONFORMADOS EN LAS DIFERENTES IPS PUBLICAS Y PRIVADAS UBICADAS EN  LOS 29 MUNCIPIOS DEL DEPARTAMENTO DEL MAGDALENA</t>
  </si>
  <si>
    <t>VISITAS</t>
  </si>
  <si>
    <t xml:space="preserve">documentos </t>
  </si>
  <si>
    <t xml:space="preserve">Realizar dos  visitas  de Inspeccion y vigilancia  semestral  de inspeccion sanitaria  al 100% servicios farmaceuticos que no expenden medicamentos de control y a tiendas naturistas </t>
  </si>
  <si>
    <t>Informacion a la c omunidad en  el entorno hogar sobre métodos de  potabilización de agua</t>
  </si>
  <si>
    <t xml:space="preserve">  Ejercer abogacia  y dialogo politico con  las distintas entidades identificadas para la  formulación e implementacion de los PAIES en Sevillano (Cienaga) , Cauca y Buenos Aires (Aracataca) y vereda 16 de julio (Zona Bananera). Para sentar las bases para la formulacion de PAIES en  municipios</t>
  </si>
  <si>
    <t xml:space="preserve">Eejrcer abogacia y dialogo politico en  la escuela Elvia Viscaino de Todaro  para la formulación de un plan de   implementación de la  estrategia escuelas saludables. </t>
  </si>
  <si>
    <t>Eejrcer abogacia y dialogo politico enlas universidades de la region  (Cienaga y Fundación )  para la formulaciónd e un plan de implementación de la estrategia de entornos saludables.</t>
  </si>
  <si>
    <t xml:space="preserve">Gestión integral  definir la ruta de notificacion de vacunacion canina y felina por parte de veterinarios  particulares </t>
  </si>
  <si>
    <t>Movilizacion social para el empoderamiento de la comunidad frente a la vacunacion de animales de produccion y domesticos como unica estrategia de rpevencion de la rabia en los 29 municipios.</t>
  </si>
  <si>
    <t>Gestion transectorial para la actulizacion y materializacion de los puntos de muestreo de agua para consumo humano en los 29 municipios</t>
  </si>
  <si>
    <t xml:space="preserve">Gestion transectorial  para la actualizacion de los 40 mapas de riesgo de  calidad del agua  existentes </t>
  </si>
  <si>
    <t xml:space="preserve">Gestion transectorial para  otorgar conceptos sanitarios favorables previos para concesión a demanda del PDA </t>
  </si>
  <si>
    <t>Realizar vigilancia de la calidad del agua (conjunto de acciones) en los 29 municipios</t>
  </si>
  <si>
    <t>Vigilancia sanitaria  del 100% de  eventos asociados a consumo de agua (Conjunto de acciones)</t>
  </si>
  <si>
    <t>Desarrollar  capacidades institucionales sobre  toma de muestras de agua   a traves de un taller teorico-practico   dirigido a tecnicos de saneamiento de las ESE.</t>
  </si>
  <si>
    <t>Vigilancia sanitaria (conjunto de acciones) al 100%b de piscinas y establecimienrtos similares censados en el departamento</t>
  </si>
  <si>
    <t>Gestion transectorial e interdisciplinaria para mejorar la calidad del agua para consumo humano a traves de la mesa sectorial de calidad de agua</t>
  </si>
  <si>
    <t>Realizar capacitacion en nivel avanzado de atencion a incidentes con sustancias peligrosas  dirigido a equipo elite departamental</t>
  </si>
  <si>
    <t>Vigilancia  sanitaria del 100% de  brotes asociados  a plaguicidas y  otras sustancias toxicas  e investigacion de campo en  casos positivos de intoxicacion por plaguicidas (CONTROL DE BROTES)</t>
  </si>
  <si>
    <t xml:space="preserve">Realizar visita de Inspección sanitaria a :  feterrerias que expenden productos quimicos y Chatarrerias,  expendios y miscelaneas en los 29 municipios, para verificar la aplicación de la norma relacionada. </t>
  </si>
  <si>
    <t xml:space="preserve">Realizar Visita  de inspeccion sanitaria   y asistencia tecnica a las pistas de fumigacion  y aplicadores terrestres registrados en el departamento </t>
  </si>
  <si>
    <t>Realizar visita de inspeccion sanitaria a las 32 ESE del deparftamento. (conjunto de acciones)</t>
  </si>
  <si>
    <t>Realizar visita  de inspeccion sanitaria  (IVC)  a  2  clinicas veterinarias  (conjunto de acciones)</t>
  </si>
  <si>
    <t>Gestion transectorial e interdisciplinaria para mejorar la  gestion interna de residuos hospitalarios y similares a traves de 4  reuniones  del comité departamental</t>
  </si>
  <si>
    <t xml:space="preserve">Gestion transectorial para reducir los botaderos a cielo abierto a tyraves de una reunion </t>
  </si>
  <si>
    <t xml:space="preserve">Coordinacioon  con EPS  para la gestion de residuos por hospitalizacion en casa a traves de una reunion. </t>
  </si>
  <si>
    <t xml:space="preserve">Desarrollo de capacidades al nivel  del  entorno institucional a traves de asistencia tecnica en  diligenciamiento de RH1  29 municipios </t>
  </si>
  <si>
    <t>Actualizar el  censo   de establecimientos de interes sanitario del departamenton en  los 29 municipios.</t>
  </si>
  <si>
    <t>Realizar capacitacion en vigilancia sanitaria de la calidad del aire al equipo elite departamental</t>
  </si>
  <si>
    <t>Gestion transectorial e interdisciplinaria en sanidad portuaria a traves de 4 reuniones del comité seccional</t>
  </si>
  <si>
    <t>Gestion transectorial e interdisciplinaria  con las intendencias fluviales, alcaldias , agremiaciones y Corporaciones autonomas regionales según corresponda para  la implementación de la norma sanitaria en puertos fluviales de los municipios ribereños a traves de reuniones de coordinacion</t>
  </si>
  <si>
    <t xml:space="preserve">Desarrollar  capacidades institucionales a traves de la  capacitacion como inspectores sanitarios de puntos de entrada (curso de 4 dias) al 100% del equipo insttitucional del departamento </t>
  </si>
  <si>
    <t>Desarrollar acciones que permitan   la caracterizacion social y ambiebntal de cuatro localidades  para fiormulacion de PAIES en : Sevillano. Cauca, Buenos Aires y 16 de Julio.</t>
  </si>
  <si>
    <t xml:space="preserve">Gestion transectorial e interdisciplinaria en la estrategia de entornos saludables a traves de 4 reuniones del comité </t>
  </si>
  <si>
    <t xml:space="preserve">Gestion transectorial e interdisciplinaria en la  gestion integral de zoonosis a traves de 4 reuniones del comité seccional </t>
  </si>
  <si>
    <t>Desarrollar procesos de informacion a la comunidad sobre tenencia responsable de animales a traves de una cartilla didactica sobre el tema ( 500 ejemplares)</t>
  </si>
  <si>
    <t>Vigilancia  al 100% de animales agresores que sean notificados  (conjunto de actividades)</t>
  </si>
  <si>
    <t>Vigilancia activa de  la circulacion del virus de rabia canina a traves del  muestreo  de cerebros de animales  con signos y sinotmas compatibles con  rabia,  en el 100% de municipios que se prioricen según enfoque de riesgos</t>
  </si>
  <si>
    <t xml:space="preserve"> Control del 100% de brotes de rabia , leptospirosis, accidente ofidico, encefalitis equina,  exposicion a caracol gigante africano y otras zoonosis, realizando la respectiva investigación de campo bajo los lineamientos emitidos por el programa y el INS. </t>
  </si>
  <si>
    <t>Garantizar insumos para control del 100%  de los focos de leptospirosis que se presenten en el departamento.</t>
  </si>
  <si>
    <t>Desarrollar acciones de informacion a la comunidad en prevencion y control de rabia y otras zoonosis a traves de material educativo :500 folletos de enfermedades zoonoticas , 500 folletos sobre rabia bovina,500  folletos sobre caracol gicante africano y 500 afiches de alerta de caracol gigante., 500 cartillas guia practica de atencion  de rabia , 500 afiches  de accidente ofidico, 250 rotafolios sobre tenencia responsable de animales.</t>
  </si>
  <si>
    <t>Desarrollar capacidades institucionales para mejorar las habilidades individuales en la  vigilancia de rabia, accidente ofidico, leptospirosis, encefalitia  equina, caracol gigante, bruselosis, a traves de un taller.</t>
  </si>
  <si>
    <t xml:space="preserve">Realizar visita de inspeccion sanitaria a estabelecimientos de interes sanitario  programados (entorno escolar, entorno vivienda, entorno comunitario y entorno laboral formal) </t>
  </si>
  <si>
    <t>Realizar Una (1) Visita de inpeccion  sanitaria a los centros carcelarios de El Banco , asistencia tecnica en la implementacion de los planes de saneamiento, elaboracion de planes de mejoramiento y seguimiento de los mismos</t>
  </si>
  <si>
    <t>Gestion transectorial e interdisciplinaria tendiente  en pro de la movilidad segura en el departamento a traves de 2 reuniones con diferentes sectores.</t>
  </si>
  <si>
    <t>Gestion transectorial e interdisciplinaria  para  la implementacion de la politica  de salud ambiental a traves de  4  reuniones del COSTA y sus mesas .</t>
  </si>
  <si>
    <t xml:space="preserve">Gestion  transectorial  e interdisciplinaria  a traves de 3 reuniones de la mesa  sectorial para la vigilancia sanitaria y en salud publica en establecimientos penitenciarios y carcelarios del departamento del Magdalena. </t>
  </si>
  <si>
    <t>Mejorar las competencias laborales del equipo tecnico de la Secretaria de Salud para el desarrollo de la dimension de salud  ambiental a traves de una jornada de actualizacion.</t>
  </si>
  <si>
    <t>Garantizar las accioens de IVC sanitaria en el 100% de los municipios del  departamento.</t>
  </si>
  <si>
    <t>Realizar vigilancia  e inscripcion  al 100% de casinos de extractoras, restaurantes, ventas de leche cruda  (ambulantes y estacionarios)priorizados con enfoque de riesgo  y muestreo de alimentos en CDI, hogares infantiles y hogares geriatricos</t>
  </si>
  <si>
    <t xml:space="preserve">Realizar vigilancia al 100% de   expendios de cárnicos , expendios de  bebidas alcoholicas, tiendas y graneros, CDI, hogares infantiles   y plazas de mercado que sean priorizados con enfoqaue de riesgo </t>
  </si>
  <si>
    <t xml:space="preserve">Gestion transectorial e interdeisciplinaria  para fortalecer la vigilancia de iED con programas de complementación nutricional a traves de 4 reuniones del comité sectorial. </t>
  </si>
  <si>
    <t xml:space="preserve">Gestion transectorial e interdeisciplinaria  para fortalecer la vigilancia de productos carnicos en su cadena de comercializacion a traves de 3 reuniones del comité sectorial. </t>
  </si>
  <si>
    <t>Gestion de insumos para fortalecer las acciones de IVC de alimentos en su cadena de comercializacion</t>
  </si>
  <si>
    <t xml:space="preserve">Desarrollar acciones de la vigilancia regular entomologica para fortalecer la inteligencia epidemiologica. </t>
  </si>
  <si>
    <t xml:space="preserve">Canalizar  a la EAPB Respectiva y Seguimiento de la atencion realizada al 100% de poblacion identificada con algun factor de riesgo  durante el tamizaje </t>
  </si>
  <si>
    <t>Canalizar 100% de los  afiliados captados con factor de riesgo durante la desarrollo  de la estrategia Conoce tu riesgo,Peso saludable de los Municipios priorizados  y  realizar  seguimiento  a los mismos</t>
  </si>
  <si>
    <t>Desarrollar  capacidades del talento humano en salud de las EPS, IPS, DTS, ARL, mediante 1 jornada de formacion para la adecuada implementación de programas de control y seguimiento de personas con HTA., diabetes mellitus, salud bucal, visual, auditiva y comunicativa, estrategia 4x4.</t>
  </si>
  <si>
    <t>Monitorear y evaluar  la estrategia 4 x4 implementadas y ejcutadas por las IPS Publicas y privadas en los 29 municipios</t>
  </si>
  <si>
    <t xml:space="preserve"> Realizar  7 alianzas estrategias  transectoriales para la promocion de la  politica publica    de los modos, condiciones y estilos de vida saludable</t>
  </si>
  <si>
    <t xml:space="preserve"> Realizar  4 alianzas estrategias transectoriales para la promoción de modos, condiciones y estilos de vida saludable</t>
  </si>
  <si>
    <t>Divulgar el Plan Institucional de Drogas Departamental por medio de 2 mesas de trabajo para los 29 municipios con participacion de otros sectores y la comunidad para su implementacion</t>
  </si>
  <si>
    <t xml:space="preserve">Conformar el Consejo Departamental en Salud Mental  y operativizarlo con 2 reuniones anuales con el fin de mejorar la atencion de las personas con enfermedadaes o transtornos mentales </t>
  </si>
  <si>
    <t xml:space="preserve">Concertar  1 alianza transectorial mediante  mesa de trabajo para la implementación de las Estrategias MhGAP en salud Mental </t>
  </si>
  <si>
    <t>Socializar  las Guias de Prácticas Clinicas en Salud Mental (Poblacion con ENT)  para desarrollar capacidades al talenmto humano institucional o comunitario</t>
  </si>
  <si>
    <t xml:space="preserve">Desarrollar capacidades al equipo de salud mental y Enfermedades No Transmisibles  de la Entidad Territorial Departamental para adaptar la matriz de intervenciones poblacionales y la ruta de atención de acuerdo a sus condiciones. </t>
  </si>
  <si>
    <t xml:space="preserve">Concertar 1 alianza  sectorial e intersectorial  sobre meteodologías de planeación   para armonizar y reorganizar los servicios y programas necesarios para garantizar la promocion, mantenimiento y rehabilitacion en salud mental. </t>
  </si>
  <si>
    <t xml:space="preserve">Concertar 1 alianza  institucional de trabajo de salud mental con el CRUE para mejorar la respuesta ante  eventos emergentes en salud mental. </t>
  </si>
  <si>
    <t>Desarrollar capacidades del talento humano en las Rutas de Salud mental incluyendo violencias (educación, cultura, justicia, protección, comunicación, deporte, incluyendo representantes de personas con problemas y trastornos mentales, familias y cuidadores).  del Departamento</t>
  </si>
  <si>
    <t xml:space="preserve">Desarrollar  4 capacidades  por subregion a  los comites de seguridad alimentaria y nutricional Municipales para promocionar la construccion de planes de accion de Seguridad Alimentaria y Nutricional  al talento humano institucional </t>
  </si>
  <si>
    <t>Concertar 2 alizanzas transectoriales para el seguimiento y el monitorero  a la implementacion de la Politica de Seguridad Alimentaria y Nutricional  Departamental.</t>
  </si>
  <si>
    <t xml:space="preserve"> Desarrollar  capacidades  mediante asistencias tecnicas a los actores del sistema en los 29 municipios para la Formulacion de planes municipales del departamento</t>
  </si>
  <si>
    <t>Realizar Informacion en salud mediante cuña radial  dirigidas a los grupos, redes de apoyo y comité de lactancia materna sobre los beneficios de la lactancia materna exclusiva hasta los 6 meses y alimentacion complementaria a todos los municpios del pepartamento</t>
  </si>
  <si>
    <t xml:space="preserve">Desarrollar capacidades institucionales sobre  aplicación d emedidas sanitarias, causales y desarrollo de procedimientos para tecnicos y equipo elite. (dos dias) </t>
  </si>
  <si>
    <t>Realizar la supervision directa  del tratamiento de tuberculosis en comunidad en 1 municipio priorizado a travez de la extension de la estrategia DOT Comunitaria .</t>
  </si>
  <si>
    <t xml:space="preserve">Realizar procesos de concertación  en 5 mesas de trabajo con los diferentes sectores incluyendo organizaciones de base comunitaria y representates de personas con problemas y trastornos mentales, familias y cuidadores </t>
  </si>
  <si>
    <t xml:space="preserve">GSP-Coordinacion intersectorial </t>
  </si>
  <si>
    <t>Garantizar  los insumos para   la jornada masiva de vacunacion (agujas,  geringas y  tramojos, carne, etc) al 100% de municpios del departamento</t>
  </si>
  <si>
    <t>Realizar inspeccion sanitaria (conjunto de acciones) y asistencia tecnica  a sistemas de suministro  de los 29 municipios</t>
  </si>
  <si>
    <t>GSP -Vigilancia en salud publica</t>
  </si>
  <si>
    <t>COORDINADOR DE ZOONOSIS</t>
  </si>
  <si>
    <t>DAVID FARELO DAZA</t>
  </si>
  <si>
    <t>GSP -Inspeccion vigilancia y control</t>
  </si>
  <si>
    <t>GSP Coordinacion intersectorial</t>
  </si>
  <si>
    <r>
      <t>Gestion transectorial y multidisciplionaria  con  las secretarías y oficinas de planeaciòn municipal y CORPAMAG con el fin de concertar acciones para el desarrollo de procesos de promoción, prevención, vigilancia y control sanitario relacionados con los campos electromagnéticos generados por las antenas de telefonía móvil, de acuerdo a lo establecido en la Guía de Gestión de Campos Electromagnéticos del MSPS del año 2012</t>
    </r>
    <r>
      <rPr>
        <sz val="11"/>
        <color rgb="FFFF0000"/>
        <rFont val="Times"/>
      </rPr>
      <t/>
    </r>
  </si>
  <si>
    <t xml:space="preserve"> 
Determinar los grupos de riesgos en la Poblacion Trabajadora Informal  en los 7 municipios del Departamento caracterizados en la vigencia del 2016 para implemtantar planes de repuesta inetegral para mejorar las condiciones de Salud.</t>
  </si>
  <si>
    <t xml:space="preserve">
Desarrollo de capacidades mediante siete talleres¡  en siete (7) municpios priorizados del departamento.para el autocuidado en el marco de la estrategia de entornos laborales saludables,  ante los riesgos de consumo de tabaco, alcohol y otras drogas, sedentarismo, dieta no saludable, hipertensión arterial -diabetes y los psicosociales, en la población laboral informal  y siete mesas de trabajo con los actores del SGRL que incluya  las micro y pequeñas empresas que presenta alta siniestridad o esten clasificadas como alto riesgo de acuerdo al estudio de morbi mortalidad realizado en la vigencia 2016 
</t>
  </si>
  <si>
    <t>Realizar tamizaje ASSIST en las 4  Zonas   del Departamento a poblacion de menor de 14 años con sospecha de consumo problemático de alcohol y tabaco</t>
  </si>
  <si>
    <t>Gestionar el apoyo  logístico para la implementación de modelo atencion integral en salud y las rutas integrales de atencion  en salud en el Departamento del Magdalena.</t>
  </si>
  <si>
    <t xml:space="preserve">Crear 1 espacion de coordinacion intersectorial con el INS,INVIMA,MSPS  , red de laboratorio , servicios de tranfusion y bancos de sangre para responder ante un evento de interes en salud publica. </t>
  </si>
  <si>
    <t>Vigilancia activa de colera en los 29 municipios. (conjunto de acciones)</t>
  </si>
  <si>
    <t xml:space="preserve">Gestion transectorial a traves del comitte seccional de plaguicidas y la mesa de sustancias toxicas </t>
  </si>
  <si>
    <t xml:space="preserve">Apoyar la creacion de un centro de escucha comunitario en el Muncicpio de Ariguni para  dar respuesta a necesidades o demandas de la comunidad que facilita la escucha inmediata, la orientación, el acompañamiento y la canalización a los factores de riesgo de los sexulidad,derechos sexuales y reproductivos.  
 </t>
  </si>
  <si>
    <t>Conformar redes sociales de apoyo para la promocion y apoyo a la lactancia materna en 13 Municipios priorizados de la zona sur y centro.</t>
  </si>
  <si>
    <t>PIC-Conformacion y fortalecimiento de las redes sociales de apoyo</t>
  </si>
  <si>
    <t>Ampliar la  implementación de la estrategia  RBC a otros 6 municipios e inciar fase operativa en los 5 muncipios ya implementados.</t>
  </si>
  <si>
    <t xml:space="preserve">Realizar la gestión de los insumos necesarios  del programa ampliado de inmunizaciones  (sistema de informacion y red de frio ) de manera oportuna
</t>
  </si>
  <si>
    <t>Realizar la compra del  100%  de equipos biomedicos y de sistema de informacion  necesarios para cumplir con  los procesos misionales y para la bioseguridad en el LSP  que garantice  las acciones de vigilancia de salud Pública por el LSP .</t>
  </si>
  <si>
    <t>Garantizar el apoyo logistico para desarrollar capacidades al talento humano de las 29 entidades territoriales  en la formulación, implementación, seguimiento, monitoreo y evaluación de políticas, planes, programas, estrategias y proyectos en salud.</t>
  </si>
  <si>
    <t>Desarrollar procesos de capacitación en 60  escuelas  saludables priorizadas  dirigida a Docentes y padres de familia  de los 29 municipios para la promoción de modos, condiciones y estilos de vida saludable 4x4</t>
  </si>
  <si>
    <t xml:space="preserve">Realizar2 alianzas  intersectoriales  para el seguimiento a las acciones del comité  de Lactancia Materna region caribe. </t>
  </si>
  <si>
    <t xml:space="preserve"> Educar y comunicar al 100 % de los Profesionales de la salud de las IPS de los  29 Municipios  sobre el marco estrategico y operativo de los primeros mil dias de vida desde la gestacion hasta cumplir los dos años de vida, para reconocimiento de la importancia del desarrollo integral de la Primera Infancia.
 El Banco, Guamal, San Sebastian de Buenavista, San Zenon, Santana Pijiño del Carmen, santa Barbara de Pinto Ariguani y Nueva Granada.</t>
  </si>
  <si>
    <t>Adquirir 500 toldillos impregnados de larga duración junto con material informativo sobre su correcto uso como medida de prevención de factores de riesgo de las enfermedades trasmitidas  por vectores</t>
  </si>
  <si>
    <t xml:space="preserve">Implementar  la estrategia RBC- Rehabilitacion basada en comunidad como proceso de desarrollo inclusivo de carácter intersectorial en los 29  Municipios del Departamento. </t>
  </si>
  <si>
    <t>Desarrollar  capacidades educativas a madres comunitarias, red juntos, familias en accion, comunidad y lideres de los 29 municipios en prevencion de la lepra</t>
  </si>
  <si>
    <t xml:space="preserve"> Realizar educacion en salud  sobre potabilizaciond en agua en zona rural </t>
  </si>
  <si>
    <t>TOTAL</t>
  </si>
  <si>
    <t>Linea de Acción/Operativa</t>
  </si>
  <si>
    <t>Categoria linea operativa</t>
  </si>
  <si>
    <t>Subcategoria linea operativa</t>
  </si>
  <si>
    <t>Implementar la metodologia de OPS para identificar la dinamica poblacional de perros y gatos en 13  municipios Priorizados</t>
  </si>
  <si>
    <t>Desarrollo de capacidades en personas afectadas por enfermedad de hansen en rehabilitacion basada en comunidad en la zona sur del Departamento</t>
  </si>
  <si>
    <t xml:space="preserve"> Revisar los convivientes de pacientes de Hansen inscritos en el programa desde  2005 - 2017  </t>
  </si>
  <si>
    <t>Desarrollo del componente clinico para la prevencion y cuidado adecuado de las enfemedades  prevalentes de la infancia</t>
  </si>
  <si>
    <t>Desarrollar  capacidades atraves de dialogos de saberes para los integrantes del sistema general de seguridad social en el ambito de sus competencias, funciones y responsabilidades en la estrategia de atencion integral de AIEPI clinico</t>
  </si>
  <si>
    <t>Realizar coordinación intersectorial para articular el plan Departamental integral interprogramatico para la prevencion ,control y eliminacion de las enfermedades infecciosas desatendidas</t>
  </si>
  <si>
    <t>967 - 2 - 2 2 18 - 32</t>
  </si>
  <si>
    <t>969 - 2 - 2 2 18 - 32</t>
  </si>
  <si>
    <t>Desarrollar capacidades al Talento Humano del SGSSS en tuberculosis en los temas de   gestión, diagnostico, sistema de información, análisis y seguimiento de indicadores y prevención y manejo de la coinfeccion TB/VIH y manejo programático de TB-MDR</t>
  </si>
  <si>
    <t>Desarrollar capacidades el talento humano de las DTS en temas como: gestión, Dx, sistema de información, analisis y seguimiento de indicadores en la prevencion y control de la lepra.</t>
  </si>
  <si>
    <t>Apoyo a la ejecucion de las acciones colectivas y gestion de la salud publica para el  logro de un Magdalena Saludable vigencia 2017</t>
  </si>
  <si>
    <t xml:space="preserve">Realizar un plan de  asistencia tecnica a los diferentes actores del sistema de los 29 Municipios en el programa de lepra y Apoyar la formulacion del plan Magdalena libre de Hansem </t>
  </si>
  <si>
    <t xml:space="preserve">Realizar un plan de  asistencia tecnica a los diferentes actores del sistema de los 29 Municipios en el programa de tuberculosis  y Apoyar la formulacion del plan Magdalena libre de tuberculosis 2017 </t>
  </si>
  <si>
    <t xml:space="preserve">Realizar 3 busquedas  activas de sintomaticos respiratorios en comunidades indigenas de los Municipios de Aracataca,Cienaga,Fundacion y San Angel </t>
  </si>
  <si>
    <t>PIC-CANALIZACION</t>
  </si>
  <si>
    <t>Desarrollar capacidades  a promotores indigenas en tuberculosis en los temas de   gestión, diagnostico, y sistema de información,</t>
  </si>
  <si>
    <t>Realizar un proyecto  de investigacion operativa en tuberculosis</t>
  </si>
  <si>
    <t>tb</t>
  </si>
  <si>
    <t xml:space="preserve">Garantizar el  talento humano Operativo que ejecute la revision de convivientes de pacientes con enfermedad de Hansen  según lineamientos del nivel nacional </t>
  </si>
  <si>
    <t>Apoyo a la ejecucion de las acciones colectivas y gestion de la salud publica para el  logro de un Magdalena Saludable vigencia 2018</t>
  </si>
  <si>
    <t>tb/lepra</t>
  </si>
  <si>
    <t>Implementar la  Estrategia Nacion Territorio.</t>
  </si>
  <si>
    <t>Desarrollo de capacidad a lideres comunitarios, personas con discapacidad y sus cuidadores, entre otros para la creación de organizaciones sin ánimo de lucro (Asociaciones, Redes de Apoyo Social, Cooperativas) de los  (9) Municipios priorizados del Departamento.</t>
  </si>
  <si>
    <t xml:space="preserve">Se  realizó asistencia técnica a los municipios (secretarías de salud) y las ESEs en el proceso de implementación de la Rutas materno Perinatal y Promoción y mantenimiento de la salud. Se realizó una mesa entre municipios y EAPB para las concertaciones de las Rutas Para implementar de acuerdo al riesgo poblacional  en la implantación de los acuerdos se presentaron los siguientes municipios y a EAPB: subregión centro: 90% no san Ángel: sub región sur 90% pinto no hizo acuerdo, subregión norte 90% pueblo viejo no hizo acuerdo, en la subregión Rio no hizo acuerdo el piñón zapayan y remolino.     </t>
  </si>
  <si>
    <t>PLANEACION EN SALUD</t>
  </si>
  <si>
    <t>COORDINDOR PLANEACION EN SALUD</t>
  </si>
  <si>
    <t>COORDINADOR OFICNA JURIDICA</t>
  </si>
  <si>
    <t>LUCIA GALIANO CUMPLIDO</t>
  </si>
  <si>
    <t xml:space="preserve">COORDINADOR E Y D </t>
  </si>
  <si>
    <t>JUAN CONTRERAS</t>
  </si>
  <si>
    <t>1149 - 2 - 2 2 18 - 32</t>
  </si>
  <si>
    <t>NO SE HA REALIZDO LA EVALUACION A LAS ESE</t>
  </si>
  <si>
    <t xml:space="preserve">Rendicion unica de cuentas dentro del proceso de trasparencia </t>
  </si>
  <si>
    <t>Realizar visitas de actualización del catadstro fisico y el plan bienal de salud a los entes territoriales y Empresas Socielaes del Estado de los 29 municipios y de seguimiento a los planes de mejora levantados y de cumplimiento.</t>
  </si>
  <si>
    <t>ejercer la Asistencia, tecnica, acompañamiento y seguimiento a la formulación, desarrollo y evaluación de los planes, programas, proyectos y politicas en el 100% de municipios</t>
  </si>
  <si>
    <t>ejercer Visitas deAsistencia, tecnica, acompañamiento y seguimiento a la formulación, desarrollo y evaluación de los planes, programas, proyectos y politicas en el 100% de municipios</t>
  </si>
  <si>
    <t>Manteneral dia la respuesta de todo tipo de Procesos juridicos y contratación, ejercidos oportunamente de la secretaria seccinald e salud como autoridad sanitaria</t>
  </si>
  <si>
    <t xml:space="preserve">                                                         DOCUMENTO DE TRABAJO - 2017</t>
  </si>
  <si>
    <t xml:space="preserve">Evaluación y seguimiento de los procesos establecidos dentro de la dirección local de salud relacionado con la prestacion de servicios de salud. En los municipio del departamento del Magdalena. </t>
  </si>
  <si>
    <t>Adopcion e implementación de la Politica de Atencion Integral de Salud (PAIS)en las 32 ESES del departamento y 29 municipios</t>
  </si>
  <si>
    <t xml:space="preserve">Reorganización y Modernizacion de la Red Prestadora de Servicios de Salud en un 100%  del depártamento del magdalena. </t>
  </si>
  <si>
    <t>ejecución, seguimineto y control de las fases de intervencion como resultado del proyecto de modernización en las 32 ESE del departamento</t>
  </si>
  <si>
    <t>se estan buscando antecedentes y experiencia opara poder definir la posibilidad de telemedician en el departameno del magdlena y poder estructurar el proyecto el cual a lal fecha es inviable por faklta de recursos asignados.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</si>
</sst>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quot;$&quot;#,##0.00"/>
    <numFmt numFmtId="166" formatCode="_-&quot;$&quot;* #,##0.00_-;\-&quot;$&quot;* #,##0.00_-;_-&quot;$&quot;* &quot;-&quot;_-;_-@_-"/>
    <numFmt numFmtId="167" formatCode="_-* #,##0.0_-;\-* #,##0.0_-;_-* &quot;-&quot;??_-;_-@_-"/>
  </numFmts>
  <fonts count="57" x14ac:knownFonts="1">
    <font>
      <sz val="11"/>
      <color theme="1"/>
      <name val="Calibri"/>
      <family val="2"/>
      <scheme val="minor"/>
    </font>
    <font>
      <sz val="11"/>
      <color theme="1"/>
      <name val="Calibri"/>
      <family val="2"/>
      <scheme val="minor"/>
    </font>
    <font>
      <sz val="10"/>
      <color indexed="8"/>
      <name val="Arial"/>
      <family val="2"/>
    </font>
    <font>
      <sz val="11"/>
      <color rgb="FF002060"/>
      <name val="Times"/>
    </font>
    <font>
      <b/>
      <sz val="11"/>
      <color theme="0"/>
      <name val="Times New Roman"/>
      <family val="1"/>
    </font>
    <font>
      <b/>
      <sz val="22"/>
      <color theme="4" tint="-0.499984740745262"/>
      <name val="Verdana"/>
      <family val="2"/>
    </font>
    <font>
      <sz val="10"/>
      <color theme="1"/>
      <name val="Arial"/>
      <family val="2"/>
    </font>
    <font>
      <b/>
      <sz val="16"/>
      <color theme="0"/>
      <name val="Verdana"/>
      <family val="2"/>
    </font>
    <font>
      <b/>
      <sz val="14"/>
      <color theme="0"/>
      <name val="Verdana"/>
      <family val="2"/>
    </font>
    <font>
      <b/>
      <sz val="11"/>
      <color theme="4" tint="-0.499984740745262"/>
      <name val="Verdana"/>
      <family val="2"/>
    </font>
    <font>
      <b/>
      <sz val="11"/>
      <color rgb="FFFF0000"/>
      <name val="Times"/>
    </font>
    <font>
      <b/>
      <sz val="11"/>
      <color theme="0"/>
      <name val="Times"/>
    </font>
    <font>
      <sz val="11"/>
      <color theme="0"/>
      <name val="Times"/>
    </font>
    <font>
      <sz val="11"/>
      <color theme="1"/>
      <name val="Times"/>
    </font>
    <font>
      <sz val="11"/>
      <name val="Calibri"/>
      <family val="2"/>
      <scheme val="minor"/>
    </font>
    <font>
      <b/>
      <sz val="9"/>
      <color indexed="81"/>
      <name val="Tahoma"/>
      <family val="2"/>
    </font>
    <font>
      <sz val="9"/>
      <color indexed="81"/>
      <name val="Tahoma"/>
      <family val="2"/>
    </font>
    <font>
      <sz val="11"/>
      <color theme="1"/>
      <name val="Arial Narrow"/>
      <family val="2"/>
    </font>
    <font>
      <b/>
      <sz val="16"/>
      <color theme="0"/>
      <name val="Calibri"/>
      <family val="2"/>
    </font>
    <font>
      <b/>
      <sz val="10"/>
      <color theme="0"/>
      <name val="Calibri"/>
      <family val="2"/>
      <scheme val="minor"/>
    </font>
    <font>
      <sz val="11"/>
      <color rgb="FF000000"/>
      <name val="Calibri"/>
      <family val="2"/>
      <scheme val="minor"/>
    </font>
    <font>
      <sz val="10"/>
      <color theme="4" tint="-0.249977111117893"/>
      <name val="Calibri"/>
      <family val="2"/>
      <scheme val="minor"/>
    </font>
    <font>
      <sz val="11"/>
      <color rgb="FFFF0000"/>
      <name val="Times"/>
    </font>
    <font>
      <sz val="11"/>
      <color theme="8" tint="-0.499984740745262"/>
      <name val="Times"/>
    </font>
    <font>
      <sz val="14"/>
      <color theme="1"/>
      <name val="Calibri"/>
      <family val="2"/>
      <scheme val="minor"/>
    </font>
    <font>
      <sz val="16"/>
      <color theme="1"/>
      <name val="Calibri"/>
      <family val="2"/>
      <scheme val="minor"/>
    </font>
    <font>
      <sz val="18"/>
      <color theme="1"/>
      <name val="Calibri"/>
      <family val="2"/>
      <scheme val="minor"/>
    </font>
    <font>
      <sz val="11"/>
      <color theme="8" tint="-0.249977111117893"/>
      <name val="Times"/>
    </font>
    <font>
      <sz val="11"/>
      <color theme="8" tint="-0.249977111117893"/>
      <name val="Times New Roman"/>
      <family val="1"/>
    </font>
    <font>
      <b/>
      <sz val="12"/>
      <color theme="8" tint="-0.249977111117893"/>
      <name val="Arial"/>
      <family val="2"/>
    </font>
    <font>
      <sz val="11"/>
      <color theme="8" tint="-0.249977111117893"/>
      <name val="Calibri"/>
      <family val="2"/>
      <scheme val="minor"/>
    </font>
    <font>
      <b/>
      <sz val="11"/>
      <color theme="0"/>
      <name val="Calibri"/>
      <family val="2"/>
      <scheme val="minor"/>
    </font>
    <font>
      <b/>
      <sz val="11"/>
      <color theme="8" tint="-0.249977111117893"/>
      <name val="Times New Roman"/>
      <family val="1"/>
    </font>
    <font>
      <b/>
      <sz val="11"/>
      <color theme="8" tint="-0.249977111117893"/>
      <name val="Times"/>
    </font>
    <font>
      <b/>
      <sz val="11"/>
      <color theme="8" tint="-0.249977111117893"/>
      <name val="Calibri"/>
      <family val="2"/>
      <scheme val="minor"/>
    </font>
    <font>
      <sz val="10"/>
      <color theme="8" tint="-0.249977111117893"/>
      <name val="Times New Roman"/>
      <family val="1"/>
    </font>
    <font>
      <sz val="24"/>
      <color theme="8" tint="-0.249977111117893"/>
      <name val="Calibri"/>
      <family val="2"/>
      <scheme val="minor"/>
    </font>
    <font>
      <sz val="10"/>
      <color theme="8" tint="-0.249977111117893"/>
      <name val="Calibri"/>
      <family val="2"/>
      <scheme val="minor"/>
    </font>
    <font>
      <sz val="11"/>
      <color theme="8" tint="-0.249977111117893"/>
      <name val="Times"/>
      <family val="1"/>
    </font>
    <font>
      <b/>
      <sz val="10"/>
      <color theme="8" tint="-0.249977111117893"/>
      <name val="Calibri"/>
      <family val="2"/>
      <scheme val="minor"/>
    </font>
    <font>
      <b/>
      <sz val="11"/>
      <color rgb="FF002060"/>
      <name val="Times"/>
    </font>
    <font>
      <sz val="11"/>
      <color theme="8" tint="-0.499984740745262"/>
      <name val="Calibri"/>
      <family val="2"/>
      <scheme val="minor"/>
    </font>
    <font>
      <sz val="11"/>
      <color rgb="FFFF0000"/>
      <name val="Calibri"/>
      <family val="2"/>
      <scheme val="minor"/>
    </font>
    <font>
      <sz val="16"/>
      <color theme="8" tint="-0.249977111117893"/>
      <name val="Calibri"/>
      <family val="2"/>
      <scheme val="minor"/>
    </font>
    <font>
      <sz val="11"/>
      <color rgb="FFFF0000"/>
      <name val="Times New Roman"/>
      <family val="1"/>
    </font>
    <font>
      <b/>
      <sz val="11"/>
      <color theme="1"/>
      <name val="Arial"/>
      <family val="2"/>
    </font>
    <font>
      <sz val="11"/>
      <name val="Arial"/>
      <family val="2"/>
    </font>
    <font>
      <sz val="12"/>
      <color theme="8" tint="-0.249977111117893"/>
      <name val="Arial"/>
      <family val="2"/>
    </font>
    <font>
      <b/>
      <sz val="11"/>
      <color indexed="8"/>
      <name val="Arial Narrow"/>
      <family val="2"/>
    </font>
    <font>
      <sz val="11"/>
      <color theme="4"/>
      <name val="Times New Roman"/>
      <family val="1"/>
    </font>
    <font>
      <b/>
      <sz val="11"/>
      <color theme="4"/>
      <name val="Times"/>
    </font>
    <font>
      <sz val="11"/>
      <name val="Arial Narrow"/>
      <family val="2"/>
    </font>
    <font>
      <b/>
      <sz val="11"/>
      <color theme="4"/>
      <name val="Arial Narrow"/>
      <family val="2"/>
    </font>
    <font>
      <sz val="11"/>
      <name val="Times New Roman"/>
      <family val="1"/>
    </font>
    <font>
      <sz val="11"/>
      <name val="Times"/>
    </font>
    <font>
      <b/>
      <sz val="11"/>
      <name val="Times"/>
    </font>
    <font>
      <b/>
      <sz val="11"/>
      <color rgb="FF0070C0"/>
      <name val="Times"/>
    </font>
  </fonts>
  <fills count="2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bgColor indexed="9"/>
      </patternFill>
    </fill>
    <fill>
      <patternFill patternType="solid">
        <fgColor theme="8" tint="-0.249977111117893"/>
        <bgColor indexed="9"/>
      </patternFill>
    </fill>
    <fill>
      <patternFill patternType="solid">
        <fgColor theme="8" tint="-0.249977111117893"/>
        <bgColor indexed="64"/>
      </patternFill>
    </fill>
    <fill>
      <patternFill patternType="solid">
        <fgColor rgb="FF00B0F0"/>
        <bgColor indexed="64"/>
      </patternFill>
    </fill>
    <fill>
      <patternFill patternType="solid">
        <fgColor rgb="FF00AAC9"/>
        <bgColor indexed="64"/>
      </patternFill>
    </fill>
    <fill>
      <patternFill patternType="solid">
        <fgColor rgb="FFFF0000"/>
        <bgColor indexed="64"/>
      </patternFill>
    </fill>
    <fill>
      <patternFill patternType="solid">
        <fgColor theme="4" tint="-0.249977111117893"/>
        <bgColor indexed="9"/>
      </patternFill>
    </fill>
    <fill>
      <patternFill patternType="solid">
        <fgColor rgb="FFFF99CC"/>
        <bgColor indexed="64"/>
      </patternFill>
    </fill>
    <fill>
      <patternFill patternType="solid">
        <fgColor rgb="FFFF99CC"/>
        <bgColor indexed="9"/>
      </patternFill>
    </fill>
    <fill>
      <patternFill patternType="solid">
        <fgColor rgb="FFFFFF00"/>
        <bgColor indexed="64"/>
      </patternFill>
    </fill>
    <fill>
      <patternFill patternType="solid">
        <fgColor rgb="FFFFFF00"/>
        <bgColor indexed="9"/>
      </patternFill>
    </fill>
    <fill>
      <patternFill patternType="solid">
        <fgColor rgb="FFFF9933"/>
        <bgColor indexed="64"/>
      </patternFill>
    </fill>
    <fill>
      <patternFill patternType="solid">
        <fgColor rgb="FFFFCCCC"/>
        <bgColor indexed="64"/>
      </patternFill>
    </fill>
    <fill>
      <patternFill patternType="solid">
        <fgColor rgb="FFA5A5A5"/>
      </patternFill>
    </fill>
    <fill>
      <patternFill patternType="solid">
        <fgColor rgb="FF92D050"/>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5"/>
        <bgColor indexed="9"/>
      </patternFill>
    </fill>
    <fill>
      <patternFill patternType="solid">
        <fgColor theme="5"/>
        <bgColor indexed="64"/>
      </patternFill>
    </fill>
    <fill>
      <patternFill patternType="solid">
        <fgColor theme="9"/>
        <bgColor indexed="64"/>
      </patternFill>
    </fill>
    <fill>
      <patternFill patternType="solid">
        <fgColor rgb="FFC00000"/>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s>
  <cellStyleXfs count="7">
    <xf numFmtId="0" fontId="0" fillId="0" borderId="0"/>
    <xf numFmtId="44" fontId="1" fillId="0" borderId="0" applyFont="0" applyFill="0" applyBorder="0" applyAlignment="0" applyProtection="0"/>
    <xf numFmtId="0" fontId="2" fillId="0" borderId="0">
      <alignment vertical="top"/>
    </xf>
    <xf numFmtId="42" fontId="1" fillId="0" borderId="0" applyFont="0" applyFill="0" applyBorder="0" applyAlignment="0" applyProtection="0"/>
    <xf numFmtId="9" fontId="1" fillId="0" borderId="0" applyFont="0" applyFill="0" applyBorder="0" applyAlignment="0" applyProtection="0"/>
    <xf numFmtId="0" fontId="31" fillId="17" borderId="44" applyNumberFormat="0" applyAlignment="0" applyProtection="0"/>
    <xf numFmtId="43" fontId="1" fillId="0" borderId="0" applyFont="0" applyFill="0" applyBorder="0" applyAlignment="0" applyProtection="0"/>
  </cellStyleXfs>
  <cellXfs count="387">
    <xf numFmtId="0" fontId="0" fillId="0" borderId="0" xfId="0"/>
    <xf numFmtId="0" fontId="3" fillId="0" borderId="14" xfId="0" applyFont="1" applyFill="1" applyBorder="1" applyAlignment="1">
      <alignment horizontal="left" vertical="center" wrapText="1"/>
    </xf>
    <xf numFmtId="0" fontId="3" fillId="0" borderId="7" xfId="0" applyFont="1" applyFill="1" applyBorder="1" applyAlignment="1" applyProtection="1">
      <alignment horizontal="left" vertical="center" wrapText="1"/>
    </xf>
    <xf numFmtId="0" fontId="3" fillId="0" borderId="7" xfId="0" applyFont="1" applyFill="1" applyBorder="1" applyAlignment="1">
      <alignment horizontal="left" vertical="center" wrapText="1"/>
    </xf>
    <xf numFmtId="0" fontId="3" fillId="0" borderId="7" xfId="0" applyFont="1" applyBorder="1" applyAlignment="1">
      <alignment horizontal="left" vertical="center" wrapText="1"/>
    </xf>
    <xf numFmtId="0" fontId="4" fillId="3" borderId="16" xfId="0" applyFont="1" applyFill="1" applyBorder="1" applyAlignment="1">
      <alignment horizontal="center" vertical="center" wrapText="1"/>
    </xf>
    <xf numFmtId="2"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0" fillId="0" borderId="7" xfId="0" applyBorder="1"/>
    <xf numFmtId="0" fontId="4" fillId="3" borderId="20" xfId="0" applyFont="1" applyFill="1" applyBorder="1" applyAlignment="1">
      <alignment horizontal="center" vertical="center" wrapText="1"/>
    </xf>
    <xf numFmtId="0" fontId="0" fillId="2" borderId="0" xfId="0" applyFill="1" applyBorder="1"/>
    <xf numFmtId="0" fontId="4" fillId="5" borderId="6" xfId="2" applyFont="1" applyFill="1" applyBorder="1" applyAlignment="1" applyProtection="1">
      <alignment vertical="center" wrapText="1"/>
    </xf>
    <xf numFmtId="0" fontId="4" fillId="5" borderId="12" xfId="2" applyFont="1" applyFill="1" applyBorder="1" applyAlignment="1" applyProtection="1">
      <alignment vertical="center" wrapText="1"/>
    </xf>
    <xf numFmtId="0" fontId="0" fillId="7" borderId="0" xfId="0" applyFill="1"/>
    <xf numFmtId="165" fontId="3" fillId="0" borderId="7" xfId="0" applyNumberFormat="1" applyFont="1" applyBorder="1" applyAlignment="1">
      <alignment horizontal="right" vertical="center" wrapText="1"/>
    </xf>
    <xf numFmtId="0" fontId="0" fillId="7" borderId="0" xfId="0" applyFill="1" applyBorder="1"/>
    <xf numFmtId="0" fontId="6" fillId="2" borderId="0" xfId="0" applyFont="1" applyFill="1" applyBorder="1"/>
    <xf numFmtId="0" fontId="6" fillId="2" borderId="0" xfId="0" applyFont="1" applyFill="1"/>
    <xf numFmtId="0" fontId="9" fillId="0" borderId="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0" xfId="0" applyFont="1" applyFill="1" applyAlignment="1">
      <alignment horizontal="justify" vertical="top"/>
    </xf>
    <xf numFmtId="0" fontId="11" fillId="6" borderId="1"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2" fillId="0" borderId="0" xfId="0" applyFont="1" applyFill="1" applyAlignment="1">
      <alignment horizontal="justify" vertical="top" wrapText="1"/>
    </xf>
    <xf numFmtId="0" fontId="3" fillId="0" borderId="4" xfId="0" applyFont="1" applyFill="1" applyBorder="1" applyAlignment="1">
      <alignment horizontal="left" vertical="center" wrapText="1"/>
    </xf>
    <xf numFmtId="0" fontId="3" fillId="0" borderId="2" xfId="0" applyFont="1" applyBorder="1" applyAlignment="1">
      <alignment horizontal="left" vertical="center" wrapText="1"/>
    </xf>
    <xf numFmtId="0" fontId="13" fillId="0" borderId="0" xfId="0" applyFont="1" applyFill="1" applyAlignment="1">
      <alignment horizontal="justify" vertical="top" wrapText="1"/>
    </xf>
    <xf numFmtId="0" fontId="3" fillId="0" borderId="15" xfId="0" applyFont="1" applyFill="1" applyBorder="1" applyAlignment="1">
      <alignment horizontal="left" vertical="center" wrapText="1"/>
    </xf>
    <xf numFmtId="0" fontId="3" fillId="0" borderId="7" xfId="0" applyFont="1" applyBorder="1" applyAlignment="1" applyProtection="1">
      <alignment horizontal="left" vertical="center" wrapText="1"/>
    </xf>
    <xf numFmtId="0" fontId="3" fillId="0" borderId="28"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29" xfId="0" applyFont="1" applyFill="1" applyBorder="1" applyAlignment="1">
      <alignment horizontal="left" vertical="center" wrapText="1"/>
    </xf>
    <xf numFmtId="165" fontId="3" fillId="0" borderId="29" xfId="0" applyNumberFormat="1" applyFont="1" applyBorder="1" applyAlignment="1">
      <alignment horizontal="right" vertical="center" wrapText="1"/>
    </xf>
    <xf numFmtId="0" fontId="3" fillId="0" borderId="30" xfId="0" applyFont="1" applyFill="1" applyBorder="1" applyAlignment="1">
      <alignment horizontal="left" vertical="center" wrapText="1"/>
    </xf>
    <xf numFmtId="0" fontId="13"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horizontal="center" vertical="top" wrapText="1"/>
    </xf>
    <xf numFmtId="0" fontId="17" fillId="2" borderId="0" xfId="0" applyFont="1" applyFill="1"/>
    <xf numFmtId="0" fontId="0" fillId="0" borderId="39" xfId="0" applyFont="1" applyFill="1" applyBorder="1" applyAlignment="1">
      <alignment horizontal="left" wrapText="1"/>
    </xf>
    <xf numFmtId="0" fontId="20" fillId="0" borderId="2" xfId="0" applyFont="1" applyBorder="1" applyAlignment="1">
      <alignment vertical="center"/>
    </xf>
    <xf numFmtId="0" fontId="0" fillId="0" borderId="2" xfId="0" applyBorder="1" applyAlignment="1">
      <alignment horizontal="left"/>
    </xf>
    <xf numFmtId="0" fontId="0" fillId="0" borderId="2" xfId="0" applyFill="1" applyBorder="1" applyAlignment="1">
      <alignment horizontal="left"/>
    </xf>
    <xf numFmtId="0" fontId="0" fillId="0" borderId="2" xfId="0" applyBorder="1" applyAlignment="1"/>
    <xf numFmtId="0" fontId="0" fillId="0" borderId="5" xfId="0" applyBorder="1"/>
    <xf numFmtId="0" fontId="0" fillId="0" borderId="40" xfId="0" applyFont="1" applyFill="1" applyBorder="1" applyAlignment="1">
      <alignment horizontal="left" wrapText="1"/>
    </xf>
    <xf numFmtId="0" fontId="20" fillId="0" borderId="7" xfId="0" applyFont="1" applyBorder="1" applyAlignment="1">
      <alignment vertical="center"/>
    </xf>
    <xf numFmtId="0" fontId="0" fillId="0" borderId="7" xfId="0" applyBorder="1" applyAlignment="1">
      <alignment horizontal="left"/>
    </xf>
    <xf numFmtId="0" fontId="0" fillId="0" borderId="7" xfId="0" applyFill="1" applyBorder="1" applyAlignment="1">
      <alignment horizontal="left"/>
    </xf>
    <xf numFmtId="0" fontId="0" fillId="0" borderId="7" xfId="0" applyBorder="1" applyAlignment="1"/>
    <xf numFmtId="0" fontId="0" fillId="0" borderId="15" xfId="0" applyBorder="1"/>
    <xf numFmtId="0" fontId="0" fillId="0" borderId="15" xfId="0" applyFill="1" applyBorder="1"/>
    <xf numFmtId="0" fontId="0" fillId="0" borderId="40" xfId="0" applyNumberFormat="1" applyBorder="1" applyAlignment="1">
      <alignment horizontal="left"/>
    </xf>
    <xf numFmtId="0" fontId="0" fillId="0" borderId="14" xfId="0" applyNumberFormat="1" applyFill="1" applyBorder="1" applyAlignment="1">
      <alignment horizontal="left"/>
    </xf>
    <xf numFmtId="0" fontId="0" fillId="0" borderId="33" xfId="0" applyFill="1" applyBorder="1"/>
    <xf numFmtId="0" fontId="0" fillId="0" borderId="41" xfId="0" applyNumberFormat="1" applyBorder="1" applyAlignment="1">
      <alignment horizontal="left"/>
    </xf>
    <xf numFmtId="0" fontId="20" fillId="0" borderId="17" xfId="0" applyFont="1" applyBorder="1" applyAlignment="1">
      <alignment vertical="center"/>
    </xf>
    <xf numFmtId="0" fontId="0" fillId="0" borderId="17" xfId="0" applyBorder="1" applyAlignment="1">
      <alignment horizontal="left"/>
    </xf>
    <xf numFmtId="0" fontId="0" fillId="9" borderId="17" xfId="0" applyFill="1" applyBorder="1" applyAlignment="1">
      <alignment horizontal="left"/>
    </xf>
    <xf numFmtId="0" fontId="0" fillId="0" borderId="17" xfId="0" applyBorder="1" applyAlignment="1"/>
    <xf numFmtId="0" fontId="0" fillId="0" borderId="14" xfId="0" applyNumberFormat="1" applyBorder="1" applyAlignment="1">
      <alignment horizontal="left"/>
    </xf>
    <xf numFmtId="0" fontId="0" fillId="0" borderId="7" xfId="0" applyBorder="1" applyAlignment="1">
      <alignment vertical="center" wrapText="1"/>
    </xf>
    <xf numFmtId="0" fontId="0" fillId="0" borderId="28" xfId="0" applyNumberFormat="1" applyBorder="1" applyAlignment="1">
      <alignment horizontal="left"/>
    </xf>
    <xf numFmtId="0" fontId="20" fillId="0" borderId="29" xfId="0" applyFont="1" applyBorder="1" applyAlignment="1">
      <alignment vertical="center"/>
    </xf>
    <xf numFmtId="0" fontId="0" fillId="0" borderId="29" xfId="0" applyBorder="1"/>
    <xf numFmtId="0" fontId="0" fillId="0" borderId="30" xfId="0" applyBorder="1"/>
    <xf numFmtId="0" fontId="0" fillId="0" borderId="0" xfId="0" applyBorder="1"/>
    <xf numFmtId="0" fontId="14" fillId="7" borderId="0" xfId="0" applyFont="1" applyFill="1" applyBorder="1" applyAlignment="1">
      <alignment horizontal="center" vertical="center"/>
    </xf>
    <xf numFmtId="0" fontId="14" fillId="7" borderId="0" xfId="0" applyFont="1" applyFill="1" applyBorder="1"/>
    <xf numFmtId="0" fontId="14" fillId="2" borderId="0" xfId="0" applyFont="1" applyFill="1" applyBorder="1"/>
    <xf numFmtId="0" fontId="14" fillId="0" borderId="0" xfId="0" applyFont="1" applyBorder="1" applyAlignment="1">
      <alignment horizontal="center" vertical="center"/>
    </xf>
    <xf numFmtId="0" fontId="14" fillId="0" borderId="0" xfId="0" applyFont="1" applyBorder="1"/>
    <xf numFmtId="0" fontId="14" fillId="2" borderId="0" xfId="0" applyFont="1" applyFill="1" applyBorder="1" applyAlignment="1">
      <alignment horizontal="center" vertical="center"/>
    </xf>
    <xf numFmtId="0" fontId="0" fillId="0" borderId="0" xfId="0" applyBorder="1" applyAlignment="1">
      <alignment horizontal="center" vertical="center"/>
    </xf>
    <xf numFmtId="0" fontId="4" fillId="5" borderId="42" xfId="2" applyFont="1" applyFill="1" applyBorder="1" applyAlignment="1" applyProtection="1">
      <alignment vertical="center" wrapText="1"/>
    </xf>
    <xf numFmtId="0" fontId="4" fillId="5" borderId="7" xfId="2" applyFont="1" applyFill="1" applyBorder="1" applyAlignment="1" applyProtection="1">
      <alignment vertical="center" wrapText="1"/>
    </xf>
    <xf numFmtId="0" fontId="0" fillId="2" borderId="7" xfId="0" applyFill="1" applyBorder="1"/>
    <xf numFmtId="42" fontId="0" fillId="2" borderId="0" xfId="3" applyFont="1" applyFill="1" applyBorder="1"/>
    <xf numFmtId="42" fontId="21" fillId="2" borderId="0" xfId="3" applyFont="1" applyFill="1" applyBorder="1" applyAlignment="1">
      <alignment horizontal="center" vertical="center"/>
    </xf>
    <xf numFmtId="0" fontId="0" fillId="2" borderId="0" xfId="0" applyFill="1" applyBorder="1" applyAlignment="1">
      <alignment horizontal="left" vertical="center"/>
    </xf>
    <xf numFmtId="42" fontId="0" fillId="0" borderId="0" xfId="3" applyFont="1" applyBorder="1"/>
    <xf numFmtId="0" fontId="13" fillId="2" borderId="0" xfId="0" applyFont="1" applyFill="1" applyAlignment="1">
      <alignment horizontal="justify" vertical="center" wrapText="1"/>
    </xf>
    <xf numFmtId="0" fontId="3" fillId="2" borderId="1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3" fillId="2" borderId="0" xfId="0" applyFont="1" applyFill="1" applyAlignment="1">
      <alignment horizontal="justify" vertical="top" wrapText="1"/>
    </xf>
    <xf numFmtId="0" fontId="13" fillId="0" borderId="0" xfId="0" applyFont="1" applyFill="1" applyAlignment="1">
      <alignment horizontal="justify" vertical="center" wrapText="1"/>
    </xf>
    <xf numFmtId="42" fontId="3" fillId="0" borderId="7" xfId="3" applyFont="1" applyBorder="1" applyAlignment="1">
      <alignment horizontal="right" vertical="center" wrapText="1"/>
    </xf>
    <xf numFmtId="165" fontId="23" fillId="0" borderId="7" xfId="0" applyNumberFormat="1" applyFont="1" applyFill="1" applyBorder="1" applyAlignment="1">
      <alignment horizontal="right" vertical="center" wrapText="1"/>
    </xf>
    <xf numFmtId="42" fontId="23" fillId="2" borderId="7" xfId="3" applyFont="1" applyFill="1" applyBorder="1" applyAlignment="1">
      <alignment horizontal="right" vertical="center" wrapText="1"/>
    </xf>
    <xf numFmtId="42" fontId="23" fillId="0" borderId="7" xfId="3" applyFont="1" applyBorder="1" applyAlignment="1">
      <alignment horizontal="right" vertical="center" wrapText="1"/>
    </xf>
    <xf numFmtId="165" fontId="23" fillId="0" borderId="7" xfId="0" applyNumberFormat="1" applyFont="1" applyBorder="1" applyAlignment="1">
      <alignment horizontal="right" vertical="center" wrapText="1"/>
    </xf>
    <xf numFmtId="42" fontId="23" fillId="0" borderId="7" xfId="3" applyFont="1" applyFill="1" applyBorder="1" applyAlignment="1">
      <alignment horizontal="right" vertical="center" wrapText="1"/>
    </xf>
    <xf numFmtId="42" fontId="13" fillId="0" borderId="0" xfId="0" applyNumberFormat="1" applyFont="1" applyFill="1" applyAlignment="1">
      <alignment horizontal="justify" vertical="top" wrapText="1"/>
    </xf>
    <xf numFmtId="166" fontId="23" fillId="0" borderId="7" xfId="3" applyNumberFormat="1" applyFont="1" applyBorder="1" applyAlignment="1">
      <alignment horizontal="right" vertical="center" wrapText="1"/>
    </xf>
    <xf numFmtId="0" fontId="23" fillId="0" borderId="7" xfId="0" applyFont="1" applyFill="1" applyBorder="1" applyAlignment="1">
      <alignment horizontal="left" vertical="center" wrapText="1"/>
    </xf>
    <xf numFmtId="42" fontId="0" fillId="2" borderId="0" xfId="0" applyNumberFormat="1" applyFill="1" applyBorder="1"/>
    <xf numFmtId="42" fontId="13" fillId="0" borderId="0" xfId="3" applyFont="1" applyFill="1" applyAlignment="1">
      <alignment horizontal="justify" vertical="top" wrapText="1"/>
    </xf>
    <xf numFmtId="42" fontId="0" fillId="0" borderId="0" xfId="0" applyNumberFormat="1" applyBorder="1"/>
    <xf numFmtId="165" fontId="0" fillId="2" borderId="0" xfId="3" applyNumberFormat="1" applyFont="1" applyFill="1" applyBorder="1"/>
    <xf numFmtId="42" fontId="25" fillId="0" borderId="0" xfId="0" applyNumberFormat="1" applyFont="1" applyBorder="1"/>
    <xf numFmtId="0" fontId="24" fillId="0" borderId="0" xfId="0" applyFont="1" applyBorder="1"/>
    <xf numFmtId="42" fontId="25" fillId="0" borderId="0" xfId="3" applyFont="1" applyBorder="1"/>
    <xf numFmtId="42" fontId="26" fillId="0" borderId="0" xfId="0" applyNumberFormat="1" applyFont="1" applyBorder="1"/>
    <xf numFmtId="1" fontId="0" fillId="0" borderId="0" xfId="0" applyNumberFormat="1" applyBorder="1"/>
    <xf numFmtId="0" fontId="27" fillId="2" borderId="14" xfId="0" applyFont="1" applyFill="1" applyBorder="1" applyAlignment="1">
      <alignment horizontal="left" vertical="center" wrapText="1"/>
    </xf>
    <xf numFmtId="0" fontId="28" fillId="4" borderId="7" xfId="2" applyFont="1" applyFill="1" applyBorder="1" applyAlignment="1" applyProtection="1">
      <alignment horizontal="center" vertical="center" wrapText="1"/>
    </xf>
    <xf numFmtId="0" fontId="28" fillId="2" borderId="7" xfId="2" applyFont="1" applyFill="1" applyBorder="1" applyAlignment="1" applyProtection="1">
      <alignment horizontal="left" vertical="center" wrapText="1"/>
    </xf>
    <xf numFmtId="0" fontId="28" fillId="2" borderId="7" xfId="2" applyFont="1" applyFill="1" applyBorder="1" applyAlignment="1" applyProtection="1">
      <alignment horizontal="center" vertical="center" wrapText="1"/>
    </xf>
    <xf numFmtId="0" fontId="28" fillId="4" borderId="7" xfId="2" applyFont="1" applyFill="1" applyBorder="1" applyAlignment="1" applyProtection="1">
      <alignment vertical="center" wrapText="1"/>
    </xf>
    <xf numFmtId="0" fontId="27" fillId="2" borderId="14"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7" xfId="0" applyFont="1" applyFill="1" applyBorder="1" applyAlignment="1">
      <alignment horizontal="justify" vertical="center" wrapText="1"/>
    </xf>
    <xf numFmtId="0" fontId="28" fillId="2" borderId="7" xfId="0" applyFont="1" applyFill="1" applyBorder="1" applyAlignment="1">
      <alignment horizontal="center" vertical="center" wrapText="1"/>
    </xf>
    <xf numFmtId="0" fontId="30" fillId="2" borderId="0" xfId="0" applyFont="1" applyFill="1" applyBorder="1"/>
    <xf numFmtId="0" fontId="30" fillId="2" borderId="23" xfId="0" applyFont="1" applyFill="1" applyBorder="1"/>
    <xf numFmtId="0" fontId="30" fillId="2" borderId="7" xfId="0" applyFont="1" applyFill="1" applyBorder="1"/>
    <xf numFmtId="0" fontId="30" fillId="2" borderId="7" xfId="0" applyFont="1" applyFill="1" applyBorder="1" applyAlignment="1">
      <alignment vertical="center"/>
    </xf>
    <xf numFmtId="0" fontId="4" fillId="6" borderId="7" xfId="0" applyFont="1" applyFill="1" applyBorder="1" applyAlignment="1">
      <alignment vertical="center" wrapText="1"/>
    </xf>
    <xf numFmtId="0" fontId="27" fillId="2" borderId="16" xfId="0" applyFont="1" applyFill="1" applyBorder="1" applyAlignment="1">
      <alignment horizontal="left" vertical="center" wrapText="1"/>
    </xf>
    <xf numFmtId="0" fontId="30" fillId="2" borderId="17" xfId="0" applyFont="1" applyFill="1" applyBorder="1" applyAlignment="1">
      <alignment horizontal="center" vertical="center"/>
    </xf>
    <xf numFmtId="0" fontId="28" fillId="4" borderId="17" xfId="2" applyFont="1" applyFill="1" applyBorder="1" applyAlignment="1" applyProtection="1">
      <alignment horizontal="center" vertical="center" wrapText="1"/>
    </xf>
    <xf numFmtId="0" fontId="28" fillId="2" borderId="17" xfId="2" applyFont="1" applyFill="1" applyBorder="1" applyAlignment="1" applyProtection="1">
      <alignment horizontal="center" vertical="center" wrapText="1"/>
    </xf>
    <xf numFmtId="0" fontId="28" fillId="4" borderId="17" xfId="2" applyFont="1" applyFill="1" applyBorder="1" applyAlignment="1" applyProtection="1">
      <alignment vertical="center" wrapText="1"/>
    </xf>
    <xf numFmtId="0" fontId="27" fillId="2" borderId="16" xfId="0" applyNumberFormat="1" applyFont="1" applyFill="1" applyBorder="1" applyAlignment="1">
      <alignment horizontal="center" vertical="center" wrapText="1"/>
    </xf>
    <xf numFmtId="0" fontId="27" fillId="2" borderId="17" xfId="0" applyNumberFormat="1"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17" xfId="0" applyFont="1" applyFill="1" applyBorder="1" applyAlignment="1">
      <alignment horizontal="justify" vertical="center" wrapText="1"/>
    </xf>
    <xf numFmtId="0" fontId="28" fillId="2" borderId="17" xfId="0" applyFont="1" applyFill="1" applyBorder="1" applyAlignment="1">
      <alignment horizontal="center" vertical="center" wrapText="1"/>
    </xf>
    <xf numFmtId="0" fontId="30" fillId="2" borderId="43" xfId="0" applyFont="1" applyFill="1" applyBorder="1"/>
    <xf numFmtId="0" fontId="30" fillId="2" borderId="17" xfId="0" applyFont="1" applyFill="1" applyBorder="1"/>
    <xf numFmtId="0" fontId="4" fillId="5" borderId="7" xfId="2" applyFont="1" applyFill="1" applyBorder="1" applyAlignment="1" applyProtection="1">
      <alignment horizontal="center" vertical="center" wrapText="1"/>
    </xf>
    <xf numFmtId="0" fontId="3" fillId="0" borderId="18" xfId="0" applyFont="1" applyFill="1" applyBorder="1" applyAlignment="1">
      <alignment horizontal="left" vertical="center" wrapText="1"/>
    </xf>
    <xf numFmtId="0" fontId="3" fillId="0" borderId="13" xfId="0" applyFont="1" applyBorder="1" applyAlignment="1">
      <alignment horizontal="left" vertical="center" wrapText="1"/>
    </xf>
    <xf numFmtId="0" fontId="31" fillId="2" borderId="0" xfId="0" applyFont="1" applyFill="1" applyBorder="1"/>
    <xf numFmtId="0" fontId="31" fillId="0" borderId="0" xfId="0" applyFont="1" applyBorder="1"/>
    <xf numFmtId="0" fontId="27" fillId="2" borderId="18" xfId="0" applyFont="1" applyFill="1" applyBorder="1" applyAlignment="1">
      <alignment horizontal="left" vertical="center" wrapText="1"/>
    </xf>
    <xf numFmtId="0" fontId="27" fillId="2" borderId="13" xfId="0" applyFont="1" applyFill="1" applyBorder="1" applyAlignment="1">
      <alignment horizontal="left" vertical="center" wrapText="1"/>
    </xf>
    <xf numFmtId="1" fontId="27" fillId="2" borderId="13" xfId="0" applyNumberFormat="1" applyFont="1" applyFill="1" applyBorder="1" applyAlignment="1">
      <alignment horizontal="left" vertical="center" wrapText="1"/>
    </xf>
    <xf numFmtId="1" fontId="27" fillId="2" borderId="13" xfId="0" applyNumberFormat="1" applyFont="1" applyFill="1" applyBorder="1" applyAlignment="1" applyProtection="1">
      <alignment horizontal="left" vertical="center" wrapText="1"/>
    </xf>
    <xf numFmtId="0" fontId="27" fillId="2" borderId="13" xfId="0" applyFont="1" applyFill="1" applyBorder="1" applyAlignment="1">
      <alignment horizontal="justify" vertical="center" wrapText="1"/>
    </xf>
    <xf numFmtId="0" fontId="27" fillId="2" borderId="13" xfId="0" applyFont="1" applyFill="1" applyBorder="1" applyAlignment="1">
      <alignment horizontal="center" vertical="center" wrapText="1"/>
    </xf>
    <xf numFmtId="0" fontId="27" fillId="2" borderId="19" xfId="0" applyFont="1" applyFill="1" applyBorder="1" applyAlignment="1">
      <alignment horizontal="justify" vertical="center" wrapText="1"/>
    </xf>
    <xf numFmtId="0" fontId="27" fillId="2" borderId="18"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165" fontId="27" fillId="2" borderId="19" xfId="0" applyNumberFormat="1" applyFont="1" applyFill="1" applyBorder="1" applyAlignment="1">
      <alignment horizontal="right" vertical="center" wrapText="1"/>
    </xf>
    <xf numFmtId="0" fontId="27" fillId="2" borderId="13" xfId="0" applyFont="1" applyFill="1" applyBorder="1" applyAlignment="1" applyProtection="1">
      <alignment horizontal="left" vertical="center" wrapText="1"/>
    </xf>
    <xf numFmtId="0" fontId="27" fillId="2" borderId="7" xfId="0" applyFont="1" applyFill="1" applyBorder="1" applyAlignment="1">
      <alignment horizontal="left" vertical="center" wrapText="1"/>
    </xf>
    <xf numFmtId="0" fontId="27" fillId="2" borderId="13" xfId="0" applyFont="1" applyFill="1" applyBorder="1" applyAlignment="1" applyProtection="1">
      <alignment horizontal="justify" vertical="center" wrapText="1"/>
    </xf>
    <xf numFmtId="0" fontId="27" fillId="2" borderId="19" xfId="0" applyFont="1" applyFill="1" applyBorder="1" applyAlignment="1" applyProtection="1">
      <alignment horizontal="justify" vertical="center" wrapText="1"/>
    </xf>
    <xf numFmtId="165" fontId="27" fillId="2" borderId="19" xfId="0" applyNumberFormat="1" applyFont="1" applyFill="1" applyBorder="1" applyAlignment="1" applyProtection="1">
      <alignment horizontal="right" vertical="center" wrapText="1"/>
    </xf>
    <xf numFmtId="165" fontId="27" fillId="2" borderId="15" xfId="0" applyNumberFormat="1" applyFont="1" applyFill="1" applyBorder="1" applyAlignment="1">
      <alignment horizontal="right" vertical="center" wrapText="1"/>
    </xf>
    <xf numFmtId="0" fontId="30" fillId="2" borderId="7" xfId="0" applyFont="1" applyFill="1" applyBorder="1" applyAlignment="1">
      <alignment horizontal="center" vertical="center"/>
    </xf>
    <xf numFmtId="165" fontId="27" fillId="2" borderId="15" xfId="0" applyNumberFormat="1" applyFont="1" applyFill="1" applyBorder="1" applyAlignment="1" applyProtection="1">
      <alignment horizontal="right" vertical="center" wrapText="1"/>
    </xf>
    <xf numFmtId="0" fontId="27" fillId="2" borderId="7" xfId="0" applyFont="1" applyFill="1" applyBorder="1" applyAlignment="1" applyProtection="1">
      <alignment horizontal="justify" vertical="center" wrapText="1"/>
    </xf>
    <xf numFmtId="1" fontId="27" fillId="2" borderId="7" xfId="0" applyNumberFormat="1" applyFont="1" applyFill="1" applyBorder="1" applyAlignment="1">
      <alignment horizontal="left" vertical="center" wrapText="1"/>
    </xf>
    <xf numFmtId="1" fontId="27" fillId="2" borderId="7" xfId="0" applyNumberFormat="1" applyFont="1" applyFill="1" applyBorder="1" applyAlignment="1" applyProtection="1">
      <alignment horizontal="left" vertical="center" wrapText="1"/>
    </xf>
    <xf numFmtId="0" fontId="27" fillId="2" borderId="7" xfId="0" applyFont="1" applyFill="1" applyBorder="1" applyAlignment="1" applyProtection="1">
      <alignment horizontal="left" vertical="center" wrapText="1"/>
    </xf>
    <xf numFmtId="0" fontId="27" fillId="2" borderId="7" xfId="0" applyFont="1" applyFill="1" applyBorder="1" applyAlignment="1" applyProtection="1">
      <alignment horizontal="center" vertical="center" wrapText="1"/>
    </xf>
    <xf numFmtId="0" fontId="27" fillId="2" borderId="15" xfId="0" applyFont="1" applyFill="1" applyBorder="1" applyAlignment="1">
      <alignment horizontal="justify" vertical="center" wrapText="1"/>
    </xf>
    <xf numFmtId="0" fontId="28" fillId="2" borderId="7" xfId="2" applyFont="1" applyFill="1" applyBorder="1" applyAlignment="1" applyProtection="1">
      <alignment vertical="top" wrapText="1"/>
    </xf>
    <xf numFmtId="0" fontId="28" fillId="2" borderId="7" xfId="2" applyFont="1" applyFill="1" applyBorder="1" applyAlignment="1" applyProtection="1">
      <alignment vertical="center" wrapText="1"/>
    </xf>
    <xf numFmtId="0" fontId="30" fillId="2" borderId="7" xfId="0" applyFont="1" applyFill="1" applyBorder="1" applyAlignment="1">
      <alignment vertical="center" wrapText="1"/>
    </xf>
    <xf numFmtId="0" fontId="28" fillId="4" borderId="7" xfId="2" applyFont="1" applyFill="1" applyBorder="1" applyAlignment="1" applyProtection="1">
      <alignment vertical="center"/>
    </xf>
    <xf numFmtId="0" fontId="35" fillId="4" borderId="7" xfId="2" applyFont="1" applyFill="1" applyBorder="1" applyAlignment="1" applyProtection="1">
      <alignment horizontal="center" vertical="center" wrapText="1"/>
    </xf>
    <xf numFmtId="2" fontId="28" fillId="2" borderId="7" xfId="0" applyNumberFormat="1" applyFont="1" applyFill="1" applyBorder="1" applyAlignment="1">
      <alignment horizontal="center" vertical="center" wrapText="1"/>
    </xf>
    <xf numFmtId="0" fontId="28" fillId="2" borderId="21" xfId="0" applyFont="1" applyFill="1" applyBorder="1" applyAlignment="1">
      <alignment horizontal="center" vertical="center" wrapText="1"/>
    </xf>
    <xf numFmtId="0" fontId="30" fillId="2" borderId="7" xfId="0" applyFont="1" applyFill="1" applyBorder="1" applyAlignment="1">
      <alignment horizontal="justify" vertical="center"/>
    </xf>
    <xf numFmtId="0" fontId="28" fillId="4" borderId="13" xfId="2" applyFont="1" applyFill="1" applyBorder="1" applyAlignment="1" applyProtection="1">
      <alignment vertical="center" wrapText="1"/>
    </xf>
    <xf numFmtId="0" fontId="28" fillId="4" borderId="32" xfId="2" applyFont="1" applyFill="1" applyBorder="1" applyAlignment="1" applyProtection="1">
      <alignment vertical="center" wrapText="1"/>
    </xf>
    <xf numFmtId="0" fontId="28" fillId="4" borderId="32" xfId="2" applyFont="1" applyFill="1" applyBorder="1" applyAlignment="1" applyProtection="1">
      <alignment horizontal="center" vertical="center" wrapText="1"/>
    </xf>
    <xf numFmtId="0" fontId="30" fillId="2" borderId="7" xfId="0" applyFont="1" applyFill="1" applyBorder="1" applyAlignment="1">
      <alignment horizontal="center" vertical="center" wrapText="1"/>
    </xf>
    <xf numFmtId="0" fontId="30" fillId="2" borderId="7" xfId="0" applyFont="1" applyFill="1" applyBorder="1" applyAlignment="1">
      <alignment wrapText="1"/>
    </xf>
    <xf numFmtId="42" fontId="36" fillId="2" borderId="0" xfId="3" applyFont="1" applyFill="1" applyBorder="1"/>
    <xf numFmtId="42" fontId="30" fillId="2" borderId="0" xfId="0" applyNumberFormat="1" applyFont="1" applyFill="1" applyBorder="1"/>
    <xf numFmtId="0" fontId="37" fillId="2" borderId="13"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2" borderId="13" xfId="0" applyFont="1" applyFill="1" applyBorder="1" applyAlignment="1">
      <alignment vertical="center" wrapText="1"/>
    </xf>
    <xf numFmtId="44" fontId="37" fillId="2" borderId="13" xfId="1" applyFont="1" applyFill="1" applyBorder="1" applyAlignment="1">
      <alignment horizontal="center" vertical="center"/>
    </xf>
    <xf numFmtId="0" fontId="37" fillId="2" borderId="13" xfId="0" applyFont="1" applyFill="1" applyBorder="1" applyAlignment="1">
      <alignment vertical="center"/>
    </xf>
    <xf numFmtId="44" fontId="37" fillId="2" borderId="13" xfId="1" applyFont="1" applyFill="1" applyBorder="1"/>
    <xf numFmtId="0" fontId="37" fillId="2" borderId="22" xfId="0" applyFont="1" applyFill="1" applyBorder="1"/>
    <xf numFmtId="0" fontId="37" fillId="2" borderId="7" xfId="0" applyFont="1" applyFill="1" applyBorder="1"/>
    <xf numFmtId="0" fontId="37" fillId="2" borderId="7" xfId="0" applyFont="1" applyFill="1" applyBorder="1" applyAlignment="1">
      <alignment horizontal="center" vertical="center" wrapText="1"/>
    </xf>
    <xf numFmtId="0" fontId="37" fillId="2" borderId="7" xfId="0" applyFont="1" applyFill="1" applyBorder="1" applyAlignment="1">
      <alignment horizontal="center" vertical="center"/>
    </xf>
    <xf numFmtId="164" fontId="37" fillId="2" borderId="7" xfId="0" applyNumberFormat="1" applyFont="1" applyFill="1" applyBorder="1"/>
    <xf numFmtId="0" fontId="37" fillId="2" borderId="21" xfId="0" applyFont="1" applyFill="1" applyBorder="1"/>
    <xf numFmtId="0" fontId="38" fillId="2" borderId="7" xfId="0" applyFont="1" applyFill="1" applyBorder="1" applyAlignment="1">
      <alignment horizontal="left" vertical="center" wrapText="1"/>
    </xf>
    <xf numFmtId="42" fontId="39" fillId="2" borderId="7" xfId="3" applyFont="1" applyFill="1" applyBorder="1" applyAlignment="1">
      <alignment horizontal="center" vertical="center"/>
    </xf>
    <xf numFmtId="0" fontId="30" fillId="2" borderId="7" xfId="0" applyFont="1" applyFill="1" applyBorder="1" applyAlignment="1">
      <alignment horizontal="left" vertical="center" wrapText="1"/>
    </xf>
    <xf numFmtId="0" fontId="37" fillId="2" borderId="7" xfId="0" applyNumberFormat="1" applyFont="1" applyFill="1" applyBorder="1" applyAlignment="1">
      <alignment horizontal="center" vertical="center" wrapText="1"/>
    </xf>
    <xf numFmtId="42" fontId="30" fillId="2" borderId="7" xfId="0" applyNumberFormat="1" applyFont="1" applyFill="1" applyBorder="1"/>
    <xf numFmtId="0" fontId="30" fillId="2" borderId="7" xfId="0" applyFont="1" applyFill="1" applyBorder="1" applyAlignment="1">
      <alignment horizontal="left" vertical="center"/>
    </xf>
    <xf numFmtId="0" fontId="27" fillId="2" borderId="17" xfId="0" applyFont="1" applyFill="1" applyBorder="1" applyAlignment="1">
      <alignment horizontal="left" vertical="center" wrapText="1"/>
    </xf>
    <xf numFmtId="9" fontId="30" fillId="2" borderId="7" xfId="4" applyFont="1" applyFill="1" applyBorder="1" applyAlignment="1">
      <alignment horizontal="center" vertical="center"/>
    </xf>
    <xf numFmtId="0" fontId="30" fillId="2" borderId="17" xfId="0" applyFont="1" applyFill="1" applyBorder="1" applyAlignment="1">
      <alignment horizontal="left" vertical="center" wrapText="1"/>
    </xf>
    <xf numFmtId="42" fontId="30" fillId="2" borderId="7" xfId="3" applyFont="1" applyFill="1" applyBorder="1"/>
    <xf numFmtId="44" fontId="30" fillId="2" borderId="7" xfId="0" applyNumberFormat="1" applyFont="1" applyFill="1" applyBorder="1"/>
    <xf numFmtId="0" fontId="28" fillId="4" borderId="7" xfId="2" applyFont="1" applyFill="1" applyBorder="1" applyAlignment="1" applyProtection="1">
      <alignment horizontal="left" vertical="center" wrapText="1"/>
    </xf>
    <xf numFmtId="0" fontId="30" fillId="2" borderId="17" xfId="0" applyFont="1" applyFill="1" applyBorder="1" applyAlignment="1">
      <alignment horizontal="left" vertical="center"/>
    </xf>
    <xf numFmtId="42" fontId="39" fillId="11" borderId="17" xfId="3" applyFont="1" applyFill="1" applyBorder="1" applyAlignment="1">
      <alignment horizontal="center" vertical="center"/>
    </xf>
    <xf numFmtId="42" fontId="39" fillId="11" borderId="7" xfId="3" applyFont="1" applyFill="1" applyBorder="1" applyAlignment="1">
      <alignment horizontal="center" vertical="center"/>
    </xf>
    <xf numFmtId="44" fontId="29" fillId="11" borderId="7" xfId="1" applyFont="1" applyFill="1" applyBorder="1" applyAlignment="1">
      <alignment horizontal="center" vertical="center"/>
    </xf>
    <xf numFmtId="44" fontId="29" fillId="11" borderId="7" xfId="1" applyFont="1" applyFill="1" applyBorder="1" applyAlignment="1">
      <alignment horizontal="center" vertical="center" wrapText="1"/>
    </xf>
    <xf numFmtId="165" fontId="33" fillId="2" borderId="13" xfId="0" applyNumberFormat="1" applyFont="1" applyFill="1" applyBorder="1" applyAlignment="1">
      <alignment horizontal="center" vertical="center" wrapText="1"/>
    </xf>
    <xf numFmtId="165" fontId="33" fillId="2" borderId="7" xfId="0" applyNumberFormat="1" applyFont="1" applyFill="1" applyBorder="1" applyAlignment="1">
      <alignment horizontal="center" vertical="center" wrapText="1"/>
    </xf>
    <xf numFmtId="42" fontId="32" fillId="4" borderId="7" xfId="3" applyFont="1" applyFill="1" applyBorder="1" applyAlignment="1" applyProtection="1">
      <alignment horizontal="center" vertical="center" wrapText="1"/>
    </xf>
    <xf numFmtId="42" fontId="32" fillId="12" borderId="7" xfId="3" applyFont="1" applyFill="1" applyBorder="1" applyAlignment="1" applyProtection="1">
      <alignment horizontal="center" vertical="center" wrapText="1"/>
    </xf>
    <xf numFmtId="0" fontId="32" fillId="4" borderId="7" xfId="2" applyFont="1" applyFill="1" applyBorder="1" applyAlignment="1" applyProtection="1">
      <alignment horizontal="center" vertical="center" wrapText="1"/>
    </xf>
    <xf numFmtId="42" fontId="34" fillId="11" borderId="7" xfId="3" applyFont="1" applyFill="1" applyBorder="1" applyAlignment="1">
      <alignment horizontal="center" vertical="center"/>
    </xf>
    <xf numFmtId="165" fontId="40" fillId="0" borderId="7" xfId="0" applyNumberFormat="1" applyFont="1" applyBorder="1" applyAlignment="1">
      <alignment horizontal="right" vertical="center" wrapText="1"/>
    </xf>
    <xf numFmtId="44" fontId="13" fillId="0" borderId="0" xfId="0" applyNumberFormat="1" applyFont="1" applyFill="1" applyAlignment="1">
      <alignment horizontal="justify" vertical="top" wrapText="1"/>
    </xf>
    <xf numFmtId="42" fontId="13" fillId="2" borderId="0" xfId="3" applyFont="1" applyFill="1" applyAlignment="1">
      <alignment horizontal="justify" vertical="top" wrapText="1"/>
    </xf>
    <xf numFmtId="42" fontId="13" fillId="2" borderId="0" xfId="0" applyNumberFormat="1" applyFont="1" applyFill="1" applyAlignment="1">
      <alignment horizontal="justify" vertical="top" wrapText="1"/>
    </xf>
    <xf numFmtId="165" fontId="27" fillId="0" borderId="7" xfId="0" applyNumberFormat="1" applyFont="1" applyFill="1" applyBorder="1" applyAlignment="1">
      <alignment horizontal="right" vertical="center" wrapText="1"/>
    </xf>
    <xf numFmtId="165" fontId="27" fillId="0" borderId="7" xfId="0" applyNumberFormat="1" applyFont="1" applyBorder="1" applyAlignment="1">
      <alignment horizontal="right" vertical="center" wrapText="1"/>
    </xf>
    <xf numFmtId="1" fontId="41" fillId="0" borderId="7" xfId="0" applyNumberFormat="1" applyFont="1" applyBorder="1" applyAlignment="1" applyProtection="1">
      <alignment horizontal="center" vertical="center" wrapText="1"/>
    </xf>
    <xf numFmtId="1" fontId="41" fillId="2" borderId="7" xfId="0" applyNumberFormat="1" applyFont="1" applyFill="1" applyBorder="1" applyAlignment="1" applyProtection="1">
      <alignment horizontal="center" vertical="center" wrapText="1"/>
    </xf>
    <xf numFmtId="0" fontId="28" fillId="14" borderId="7" xfId="2" applyFont="1" applyFill="1" applyBorder="1" applyAlignment="1" applyProtection="1">
      <alignment vertical="center" wrapText="1"/>
    </xf>
    <xf numFmtId="0" fontId="27" fillId="13" borderId="14" xfId="0" applyFont="1" applyFill="1" applyBorder="1" applyAlignment="1">
      <alignment horizontal="left" vertical="center" wrapText="1"/>
    </xf>
    <xf numFmtId="0" fontId="28" fillId="14" borderId="7" xfId="2" applyFont="1" applyFill="1" applyBorder="1" applyAlignment="1" applyProtection="1">
      <alignment horizontal="left" vertical="center" wrapText="1"/>
    </xf>
    <xf numFmtId="0" fontId="28" fillId="14" borderId="7" xfId="2" applyFont="1" applyFill="1" applyBorder="1" applyAlignment="1" applyProtection="1">
      <alignment horizontal="center" vertical="center" wrapText="1"/>
    </xf>
    <xf numFmtId="0" fontId="27" fillId="13" borderId="7" xfId="0" applyFont="1" applyFill="1" applyBorder="1" applyAlignment="1">
      <alignment horizontal="center" vertical="center" wrapText="1"/>
    </xf>
    <xf numFmtId="0" fontId="28" fillId="13" borderId="7" xfId="0" applyFont="1" applyFill="1" applyBorder="1" applyAlignment="1">
      <alignment horizontal="center" vertical="center" wrapText="1"/>
    </xf>
    <xf numFmtId="0" fontId="30" fillId="13" borderId="0" xfId="0" applyFont="1" applyFill="1" applyBorder="1"/>
    <xf numFmtId="0" fontId="30" fillId="13" borderId="23" xfId="0" applyFont="1" applyFill="1" applyBorder="1"/>
    <xf numFmtId="0" fontId="30" fillId="13" borderId="7" xfId="0" applyFont="1" applyFill="1" applyBorder="1"/>
    <xf numFmtId="42" fontId="25" fillId="13" borderId="0" xfId="3" applyFont="1" applyFill="1" applyBorder="1"/>
    <xf numFmtId="44" fontId="30" fillId="2" borderId="0" xfId="0" applyNumberFormat="1" applyFont="1" applyFill="1" applyBorder="1"/>
    <xf numFmtId="44" fontId="43" fillId="2" borderId="0" xfId="0" applyNumberFormat="1" applyFont="1" applyFill="1" applyBorder="1"/>
    <xf numFmtId="42" fontId="42" fillId="2" borderId="0" xfId="3" applyFont="1" applyFill="1" applyBorder="1"/>
    <xf numFmtId="0" fontId="28" fillId="14" borderId="17" xfId="2" applyFont="1" applyFill="1" applyBorder="1" applyAlignment="1" applyProtection="1">
      <alignment horizontal="center" vertical="center" wrapText="1"/>
    </xf>
    <xf numFmtId="0" fontId="27" fillId="13" borderId="14" xfId="0" applyNumberFormat="1" applyFont="1" applyFill="1" applyBorder="1" applyAlignment="1">
      <alignment horizontal="center" vertical="center" wrapText="1"/>
    </xf>
    <xf numFmtId="0" fontId="27" fillId="13" borderId="7" xfId="0" applyNumberFormat="1" applyFont="1" applyFill="1" applyBorder="1" applyAlignment="1">
      <alignment horizontal="center" vertical="center" wrapText="1"/>
    </xf>
    <xf numFmtId="0" fontId="27" fillId="13" borderId="7" xfId="0" applyFont="1" applyFill="1" applyBorder="1" applyAlignment="1">
      <alignment horizontal="justify" vertical="center" wrapText="1"/>
    </xf>
    <xf numFmtId="1" fontId="28" fillId="4" borderId="7" xfId="2" applyNumberFormat="1" applyFont="1" applyFill="1" applyBorder="1" applyAlignment="1" applyProtection="1">
      <alignment horizontal="center" vertical="center" wrapText="1"/>
    </xf>
    <xf numFmtId="1" fontId="28" fillId="4" borderId="17" xfId="2" applyNumberFormat="1" applyFont="1" applyFill="1" applyBorder="1" applyAlignment="1" applyProtection="1">
      <alignment horizontal="center" vertical="center" wrapText="1"/>
    </xf>
    <xf numFmtId="1" fontId="28" fillId="14" borderId="7" xfId="2" applyNumberFormat="1" applyFont="1" applyFill="1" applyBorder="1" applyAlignment="1" applyProtection="1">
      <alignment horizontal="center" vertical="center" wrapText="1"/>
    </xf>
    <xf numFmtId="44" fontId="27" fillId="2" borderId="7" xfId="0" applyNumberFormat="1" applyFont="1" applyFill="1" applyBorder="1" applyAlignment="1">
      <alignment horizontal="center" vertical="center" wrapText="1"/>
    </xf>
    <xf numFmtId="0" fontId="3" fillId="2" borderId="7" xfId="0" applyFont="1" applyFill="1" applyBorder="1" applyAlignment="1" applyProtection="1">
      <alignment horizontal="left" vertical="center" wrapText="1"/>
    </xf>
    <xf numFmtId="165" fontId="23" fillId="2" borderId="7" xfId="0" applyNumberFormat="1" applyFont="1" applyFill="1" applyBorder="1" applyAlignment="1">
      <alignment horizontal="right" vertical="center" wrapText="1"/>
    </xf>
    <xf numFmtId="165" fontId="13" fillId="0" borderId="0" xfId="0" applyNumberFormat="1" applyFont="1" applyFill="1" applyAlignment="1">
      <alignment horizontal="justify" vertical="top" wrapText="1"/>
    </xf>
    <xf numFmtId="165" fontId="33" fillId="13" borderId="7" xfId="0" applyNumberFormat="1" applyFont="1" applyFill="1" applyBorder="1" applyAlignment="1">
      <alignment horizontal="center" vertical="center" wrapText="1"/>
    </xf>
    <xf numFmtId="165" fontId="33" fillId="13" borderId="13" xfId="0" applyNumberFormat="1" applyFont="1" applyFill="1" applyBorder="1" applyAlignment="1">
      <alignment horizontal="center" vertical="center" wrapText="1"/>
    </xf>
    <xf numFmtId="44" fontId="29" fillId="11" borderId="17" xfId="1" applyFont="1" applyFill="1" applyBorder="1" applyAlignment="1">
      <alignment horizontal="center" vertical="center" wrapText="1"/>
    </xf>
    <xf numFmtId="0" fontId="34" fillId="11" borderId="7" xfId="0" applyFont="1" applyFill="1" applyBorder="1" applyAlignment="1">
      <alignment horizontal="center" vertical="center"/>
    </xf>
    <xf numFmtId="0" fontId="28" fillId="11" borderId="7" xfId="2" applyFont="1" applyFill="1" applyBorder="1" applyAlignment="1" applyProtection="1">
      <alignment horizontal="center" vertical="center" wrapText="1"/>
    </xf>
    <xf numFmtId="0" fontId="28" fillId="11" borderId="17" xfId="2" applyFont="1" applyFill="1" applyBorder="1" applyAlignment="1" applyProtection="1">
      <alignment horizontal="center" vertical="center" wrapText="1"/>
    </xf>
    <xf numFmtId="165" fontId="33" fillId="7" borderId="7" xfId="0" applyNumberFormat="1" applyFont="1" applyFill="1" applyBorder="1" applyAlignment="1">
      <alignment horizontal="center" vertical="center" wrapText="1"/>
    </xf>
    <xf numFmtId="165" fontId="33" fillId="15" borderId="7" xfId="0" applyNumberFormat="1" applyFont="1" applyFill="1" applyBorder="1" applyAlignment="1">
      <alignment horizontal="center" vertical="center" wrapText="1"/>
    </xf>
    <xf numFmtId="44" fontId="29" fillId="16" borderId="7" xfId="1" applyFont="1" applyFill="1" applyBorder="1" applyAlignment="1">
      <alignment horizontal="center" vertical="center" wrapText="1"/>
    </xf>
    <xf numFmtId="0" fontId="31" fillId="17" borderId="44" xfId="5" applyAlignment="1">
      <alignment horizontal="center" vertical="center" wrapText="1"/>
    </xf>
    <xf numFmtId="44" fontId="45" fillId="2" borderId="7" xfId="1" applyFont="1" applyFill="1" applyBorder="1" applyAlignment="1">
      <alignment horizontal="left" vertical="center"/>
    </xf>
    <xf numFmtId="44" fontId="0" fillId="0" borderId="0" xfId="0" applyNumberFormat="1" applyBorder="1"/>
    <xf numFmtId="0" fontId="28" fillId="13" borderId="7" xfId="2" applyFont="1" applyFill="1" applyBorder="1" applyAlignment="1" applyProtection="1">
      <alignment horizontal="center" vertical="center" wrapText="1"/>
    </xf>
    <xf numFmtId="0" fontId="28" fillId="13" borderId="7" xfId="2" applyFont="1" applyFill="1" applyBorder="1" applyAlignment="1" applyProtection="1">
      <alignment vertical="center" wrapText="1"/>
    </xf>
    <xf numFmtId="0" fontId="0" fillId="13" borderId="7" xfId="0" applyFill="1" applyBorder="1" applyAlignment="1">
      <alignment horizontal="left"/>
    </xf>
    <xf numFmtId="0" fontId="0" fillId="13" borderId="7" xfId="0" applyFill="1" applyBorder="1" applyAlignment="1"/>
    <xf numFmtId="0" fontId="14" fillId="13" borderId="7" xfId="0" applyFont="1" applyFill="1" applyBorder="1" applyAlignment="1">
      <alignment horizontal="left"/>
    </xf>
    <xf numFmtId="42" fontId="32" fillId="14" borderId="7" xfId="3" applyFont="1" applyFill="1" applyBorder="1" applyAlignment="1" applyProtection="1">
      <alignment horizontal="center" vertical="center" wrapText="1"/>
    </xf>
    <xf numFmtId="2" fontId="28" fillId="13" borderId="7" xfId="0" applyNumberFormat="1" applyFont="1" applyFill="1" applyBorder="1" applyAlignment="1">
      <alignment horizontal="center" vertical="center" wrapText="1"/>
    </xf>
    <xf numFmtId="0" fontId="30" fillId="13" borderId="7" xfId="0" applyFont="1" applyFill="1" applyBorder="1" applyAlignment="1">
      <alignment wrapText="1"/>
    </xf>
    <xf numFmtId="42" fontId="34" fillId="13" borderId="7" xfId="3" applyFont="1" applyFill="1" applyBorder="1" applyAlignment="1">
      <alignment horizontal="center" vertical="center"/>
    </xf>
    <xf numFmtId="0" fontId="27" fillId="13" borderId="7" xfId="0" applyFont="1" applyFill="1" applyBorder="1" applyAlignment="1" applyProtection="1">
      <alignment horizontal="left" vertical="center" wrapText="1"/>
    </xf>
    <xf numFmtId="0" fontId="27" fillId="13" borderId="7" xfId="0" applyFont="1" applyFill="1" applyBorder="1" applyAlignment="1">
      <alignment horizontal="left" vertical="center" wrapText="1"/>
    </xf>
    <xf numFmtId="1" fontId="27" fillId="13" borderId="7" xfId="0" applyNumberFormat="1" applyFont="1" applyFill="1" applyBorder="1" applyAlignment="1" applyProtection="1">
      <alignment horizontal="left" vertical="center" wrapText="1"/>
    </xf>
    <xf numFmtId="0" fontId="27" fillId="13" borderId="13" xfId="0" applyFont="1" applyFill="1" applyBorder="1" applyAlignment="1">
      <alignment horizontal="justify" vertical="center" wrapText="1"/>
    </xf>
    <xf numFmtId="0" fontId="38" fillId="13" borderId="7" xfId="0" applyFont="1" applyFill="1" applyBorder="1" applyAlignment="1">
      <alignment horizontal="left" vertical="center" wrapText="1"/>
    </xf>
    <xf numFmtId="0" fontId="37" fillId="13" borderId="7" xfId="0" applyFont="1" applyFill="1" applyBorder="1" applyAlignment="1">
      <alignment horizontal="center" vertical="center"/>
    </xf>
    <xf numFmtId="0" fontId="37" fillId="13" borderId="7" xfId="0" applyFont="1" applyFill="1" applyBorder="1" applyAlignment="1">
      <alignment horizontal="center" vertical="center" wrapText="1"/>
    </xf>
    <xf numFmtId="0" fontId="27" fillId="13" borderId="15" xfId="0" applyFont="1" applyFill="1" applyBorder="1" applyAlignment="1">
      <alignment horizontal="justify" vertical="center" wrapText="1"/>
    </xf>
    <xf numFmtId="0" fontId="37" fillId="13" borderId="7" xfId="0" applyFont="1" applyFill="1" applyBorder="1"/>
    <xf numFmtId="0" fontId="38" fillId="13" borderId="7" xfId="0" applyFont="1" applyFill="1" applyBorder="1" applyAlignment="1">
      <alignment horizontal="justify" vertical="center" wrapText="1"/>
    </xf>
    <xf numFmtId="0" fontId="30" fillId="13" borderId="7" xfId="0" applyFont="1" applyFill="1" applyBorder="1" applyAlignment="1">
      <alignment vertical="center" wrapText="1"/>
    </xf>
    <xf numFmtId="0" fontId="30" fillId="13" borderId="7" xfId="0" applyFont="1" applyFill="1" applyBorder="1" applyAlignment="1">
      <alignment horizontal="center" vertical="center"/>
    </xf>
    <xf numFmtId="42" fontId="39" fillId="13" borderId="7" xfId="3" applyFont="1" applyFill="1" applyBorder="1" applyAlignment="1">
      <alignment horizontal="center" vertical="center"/>
    </xf>
    <xf numFmtId="0" fontId="30" fillId="13" borderId="7" xfId="0" applyFont="1" applyFill="1" applyBorder="1" applyAlignment="1">
      <alignment horizontal="left" vertical="center" wrapText="1"/>
    </xf>
    <xf numFmtId="42" fontId="39" fillId="13" borderId="17" xfId="3" applyFont="1" applyFill="1" applyBorder="1" applyAlignment="1">
      <alignment horizontal="center" vertical="center"/>
    </xf>
    <xf numFmtId="0" fontId="37" fillId="13" borderId="7" xfId="0" applyFont="1" applyFill="1" applyBorder="1" applyAlignment="1">
      <alignment horizontal="center" vertical="center" wrapText="1"/>
    </xf>
    <xf numFmtId="0" fontId="28" fillId="13" borderId="21" xfId="0" applyFont="1" applyFill="1" applyBorder="1" applyAlignment="1">
      <alignment horizontal="center" vertical="center" wrapText="1"/>
    </xf>
    <xf numFmtId="2" fontId="47" fillId="13" borderId="7" xfId="0" applyNumberFormat="1" applyFont="1" applyFill="1" applyBorder="1" applyAlignment="1">
      <alignment horizontal="center" vertical="center" wrapText="1"/>
    </xf>
    <xf numFmtId="9" fontId="46" fillId="13" borderId="7" xfId="4" applyFont="1" applyFill="1" applyBorder="1" applyAlignment="1">
      <alignment horizontal="center" vertical="center" wrapText="1"/>
    </xf>
    <xf numFmtId="9" fontId="30" fillId="13" borderId="7" xfId="4" applyFont="1" applyFill="1" applyBorder="1" applyAlignment="1">
      <alignment vertical="center"/>
    </xf>
    <xf numFmtId="9" fontId="28" fillId="13" borderId="7" xfId="4" applyFont="1" applyFill="1" applyBorder="1" applyAlignment="1">
      <alignment horizontal="center" vertical="center" wrapText="1"/>
    </xf>
    <xf numFmtId="0" fontId="27" fillId="18" borderId="14" xfId="0" applyNumberFormat="1" applyFont="1" applyFill="1" applyBorder="1" applyAlignment="1">
      <alignment horizontal="center" vertical="center" wrapText="1"/>
    </xf>
    <xf numFmtId="0" fontId="27" fillId="18" borderId="7" xfId="0" applyNumberFormat="1" applyFont="1" applyFill="1" applyBorder="1" applyAlignment="1">
      <alignment horizontal="center" vertical="center" wrapText="1"/>
    </xf>
    <xf numFmtId="0" fontId="27" fillId="18" borderId="7"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48" fillId="19" borderId="7" xfId="0" applyFont="1" applyFill="1" applyBorder="1" applyAlignment="1">
      <alignment horizontal="center" vertical="center" wrapText="1"/>
    </xf>
    <xf numFmtId="0" fontId="27" fillId="20" borderId="14" xfId="0" applyNumberFormat="1" applyFont="1" applyFill="1" applyBorder="1" applyAlignment="1">
      <alignment horizontal="center" vertical="center" wrapText="1"/>
    </xf>
    <xf numFmtId="0" fontId="27" fillId="20" borderId="7" xfId="0" applyNumberFormat="1" applyFont="1" applyFill="1" applyBorder="1" applyAlignment="1">
      <alignment horizontal="center" vertical="center" wrapText="1"/>
    </xf>
    <xf numFmtId="0" fontId="27" fillId="20" borderId="7" xfId="0" applyFont="1" applyFill="1" applyBorder="1" applyAlignment="1">
      <alignment horizontal="center" vertical="center" wrapText="1"/>
    </xf>
    <xf numFmtId="2" fontId="49" fillId="2" borderId="7" xfId="0" applyNumberFormat="1" applyFont="1" applyFill="1" applyBorder="1" applyAlignment="1">
      <alignment horizontal="center" vertical="center" wrapText="1"/>
    </xf>
    <xf numFmtId="0" fontId="50" fillId="2" borderId="7"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37" fillId="2" borderId="7" xfId="0" applyFont="1" applyFill="1" applyBorder="1" applyAlignment="1">
      <alignment horizontal="center" wrapText="1"/>
    </xf>
    <xf numFmtId="9" fontId="52" fillId="2" borderId="7" xfId="0" applyNumberFormat="1" applyFont="1" applyFill="1" applyBorder="1" applyAlignment="1">
      <alignment horizontal="center" vertical="top" wrapText="1"/>
    </xf>
    <xf numFmtId="0" fontId="52" fillId="2" borderId="7" xfId="0" applyFont="1" applyFill="1" applyBorder="1" applyAlignment="1">
      <alignment horizontal="center" vertical="top" wrapText="1"/>
    </xf>
    <xf numFmtId="0" fontId="52" fillId="2" borderId="7" xfId="0" applyFont="1" applyFill="1" applyBorder="1" applyAlignment="1">
      <alignment horizontal="center" vertical="center" wrapText="1"/>
    </xf>
    <xf numFmtId="0" fontId="28" fillId="21" borderId="7" xfId="2" applyFont="1" applyFill="1" applyBorder="1" applyAlignment="1" applyProtection="1">
      <alignment horizontal="center" vertical="center" wrapText="1"/>
    </xf>
    <xf numFmtId="0" fontId="28" fillId="22" borderId="7" xfId="2" applyFont="1" applyFill="1" applyBorder="1" applyAlignment="1" applyProtection="1">
      <alignment horizontal="center" vertical="center" wrapText="1"/>
    </xf>
    <xf numFmtId="0" fontId="28" fillId="21" borderId="7" xfId="2" applyFont="1" applyFill="1" applyBorder="1" applyAlignment="1" applyProtection="1">
      <alignment vertical="center" wrapText="1"/>
    </xf>
    <xf numFmtId="0" fontId="30" fillId="22" borderId="7" xfId="0" applyFont="1" applyFill="1" applyBorder="1"/>
    <xf numFmtId="0" fontId="30" fillId="22" borderId="7" xfId="0" applyFont="1" applyFill="1" applyBorder="1" applyAlignment="1">
      <alignment horizontal="center" vertical="center" wrapText="1"/>
    </xf>
    <xf numFmtId="42" fontId="32" fillId="21" borderId="7" xfId="3" applyFont="1" applyFill="1" applyBorder="1" applyAlignment="1" applyProtection="1">
      <alignment horizontal="center" vertical="center" wrapText="1"/>
    </xf>
    <xf numFmtId="0" fontId="27" fillId="22" borderId="7" xfId="0" applyFont="1" applyFill="1" applyBorder="1" applyAlignment="1">
      <alignment horizontal="justify" vertical="center" wrapText="1"/>
    </xf>
    <xf numFmtId="0" fontId="44" fillId="21" borderId="7" xfId="2" applyFont="1" applyFill="1" applyBorder="1" applyAlignment="1" applyProtection="1">
      <alignment horizontal="center" vertical="center" wrapText="1"/>
    </xf>
    <xf numFmtId="43" fontId="28" fillId="4" borderId="7" xfId="6" applyFont="1" applyFill="1" applyBorder="1" applyAlignment="1" applyProtection="1">
      <alignment horizontal="center" vertical="center" wrapText="1"/>
    </xf>
    <xf numFmtId="43" fontId="52" fillId="2" borderId="7" xfId="6" applyFont="1" applyFill="1" applyBorder="1" applyAlignment="1">
      <alignment horizontal="center" vertical="top" wrapText="1"/>
    </xf>
    <xf numFmtId="43" fontId="52" fillId="2" borderId="7" xfId="6" applyFont="1" applyFill="1" applyBorder="1" applyAlignment="1">
      <alignment horizontal="center" vertical="center" wrapText="1"/>
    </xf>
    <xf numFmtId="43" fontId="28" fillId="2" borderId="7" xfId="6" applyFont="1" applyFill="1" applyBorder="1" applyAlignment="1">
      <alignment horizontal="center" vertical="center" wrapText="1"/>
    </xf>
    <xf numFmtId="43" fontId="50" fillId="2" borderId="7" xfId="6" applyFont="1" applyFill="1" applyBorder="1" applyAlignment="1">
      <alignment horizontal="center" vertical="center" wrapText="1"/>
    </xf>
    <xf numFmtId="43" fontId="52" fillId="2" borderId="7" xfId="6" applyNumberFormat="1" applyFont="1" applyFill="1" applyBorder="1" applyAlignment="1">
      <alignment horizontal="center" vertical="top" wrapText="1"/>
    </xf>
    <xf numFmtId="43" fontId="28" fillId="2" borderId="7" xfId="6" applyNumberFormat="1" applyFont="1" applyFill="1" applyBorder="1" applyAlignment="1">
      <alignment horizontal="center" vertical="center" wrapText="1"/>
    </xf>
    <xf numFmtId="167" fontId="52" fillId="2" borderId="7" xfId="6" applyNumberFormat="1" applyFont="1" applyFill="1" applyBorder="1" applyAlignment="1">
      <alignment horizontal="center" vertical="center" wrapText="1"/>
    </xf>
    <xf numFmtId="167" fontId="28" fillId="2" borderId="7" xfId="6" applyNumberFormat="1" applyFont="1" applyFill="1" applyBorder="1" applyAlignment="1">
      <alignment horizontal="center" vertical="center" wrapText="1"/>
    </xf>
    <xf numFmtId="167" fontId="50" fillId="2" borderId="7" xfId="6" applyNumberFormat="1" applyFont="1" applyFill="1" applyBorder="1" applyAlignment="1">
      <alignment horizontal="center" vertical="center" wrapText="1"/>
    </xf>
    <xf numFmtId="0" fontId="53" fillId="2" borderId="7" xfId="2" applyFont="1" applyFill="1" applyBorder="1" applyAlignment="1" applyProtection="1">
      <alignment horizontal="center" vertical="center" wrapText="1"/>
    </xf>
    <xf numFmtId="9" fontId="52" fillId="2" borderId="7" xfId="0" applyNumberFormat="1" applyFont="1" applyFill="1" applyBorder="1" applyAlignment="1">
      <alignment horizontal="center" vertical="center" wrapText="1"/>
    </xf>
    <xf numFmtId="9" fontId="52" fillId="2" borderId="7" xfId="0" applyNumberFormat="1" applyFont="1" applyFill="1" applyBorder="1" applyAlignment="1">
      <alignment vertical="center" wrapText="1"/>
    </xf>
    <xf numFmtId="0" fontId="54" fillId="22" borderId="14" xfId="0" applyNumberFormat="1" applyFont="1" applyFill="1" applyBorder="1" applyAlignment="1">
      <alignment horizontal="center" vertical="center" wrapText="1"/>
    </xf>
    <xf numFmtId="1" fontId="53" fillId="22" borderId="7" xfId="0" applyNumberFormat="1" applyFont="1" applyFill="1" applyBorder="1" applyAlignment="1">
      <alignment horizontal="center" vertical="center" wrapText="1"/>
    </xf>
    <xf numFmtId="0" fontId="55" fillId="22" borderId="7" xfId="0" applyFont="1" applyFill="1" applyBorder="1" applyAlignment="1">
      <alignment horizontal="center" vertical="center" wrapText="1"/>
    </xf>
    <xf numFmtId="8" fontId="28" fillId="22" borderId="7" xfId="0" applyNumberFormat="1" applyFont="1" applyFill="1" applyBorder="1" applyAlignment="1">
      <alignment horizontal="center" vertical="center" wrapText="1"/>
    </xf>
    <xf numFmtId="0" fontId="35" fillId="14" borderId="7" xfId="2" applyFont="1" applyFill="1" applyBorder="1" applyAlignment="1" applyProtection="1">
      <alignment horizontal="center" vertical="center" wrapText="1"/>
    </xf>
    <xf numFmtId="0" fontId="28" fillId="13" borderId="7" xfId="2" applyFont="1" applyFill="1" applyBorder="1" applyAlignment="1" applyProtection="1">
      <alignment horizontal="left" vertical="center" wrapText="1"/>
    </xf>
    <xf numFmtId="0" fontId="5" fillId="0" borderId="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37" fillId="13" borderId="17" xfId="0" applyFont="1" applyFill="1" applyBorder="1" applyAlignment="1">
      <alignment vertical="center" wrapText="1"/>
    </xf>
    <xf numFmtId="0" fontId="30" fillId="2" borderId="13"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7" xfId="2" applyFont="1" applyFill="1" applyBorder="1" applyAlignment="1" applyProtection="1">
      <alignment horizontal="center" vertical="center" wrapText="1"/>
    </xf>
    <xf numFmtId="0" fontId="4" fillId="6"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6" borderId="7" xfId="2" applyFont="1" applyFill="1" applyBorder="1" applyAlignment="1" applyProtection="1">
      <alignment horizontal="center" vertical="center" wrapText="1"/>
    </xf>
    <xf numFmtId="0" fontId="37" fillId="13" borderId="17"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0" fillId="13" borderId="17" xfId="0" applyFont="1" applyFill="1" applyBorder="1" applyAlignment="1">
      <alignment horizontal="center" vertical="center"/>
    </xf>
    <xf numFmtId="0" fontId="30" fillId="2" borderId="13" xfId="0" applyFont="1" applyFill="1" applyBorder="1" applyAlignment="1">
      <alignment horizontal="center" vertical="center"/>
    </xf>
    <xf numFmtId="0" fontId="30" fillId="9" borderId="13" xfId="0" applyFont="1" applyFill="1" applyBorder="1" applyAlignment="1">
      <alignment horizontal="center" vertical="center"/>
    </xf>
    <xf numFmtId="0" fontId="28" fillId="4" borderId="17" xfId="2" applyFont="1" applyFill="1" applyBorder="1" applyAlignment="1" applyProtection="1">
      <alignment horizontal="center" vertical="center" wrapText="1"/>
    </xf>
    <xf numFmtId="0" fontId="28" fillId="4" borderId="13" xfId="2" applyFont="1" applyFill="1" applyBorder="1" applyAlignment="1" applyProtection="1">
      <alignment horizontal="center" vertical="center" wrapText="1"/>
    </xf>
    <xf numFmtId="0" fontId="28" fillId="2" borderId="17" xfId="2" applyFont="1" applyFill="1" applyBorder="1" applyAlignment="1" applyProtection="1">
      <alignment horizontal="center" vertical="center" wrapText="1"/>
    </xf>
    <xf numFmtId="0" fontId="28" fillId="2" borderId="13" xfId="2" applyFont="1" applyFill="1" applyBorder="1" applyAlignment="1" applyProtection="1">
      <alignment horizontal="center" vertical="center" wrapText="1"/>
    </xf>
    <xf numFmtId="0" fontId="27" fillId="13" borderId="17"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28" fillId="4" borderId="32" xfId="2" applyFont="1" applyFill="1" applyBorder="1" applyAlignment="1" applyProtection="1">
      <alignment horizontal="center" vertical="center" wrapText="1"/>
    </xf>
    <xf numFmtId="0" fontId="27" fillId="2" borderId="17" xfId="0" applyFont="1" applyFill="1" applyBorder="1" applyAlignment="1" applyProtection="1">
      <alignment horizontal="center" vertical="center" wrapText="1"/>
    </xf>
    <xf numFmtId="0" fontId="27" fillId="2" borderId="13" xfId="0" applyFont="1" applyFill="1" applyBorder="1" applyAlignment="1" applyProtection="1">
      <alignment horizontal="center" vertical="center" wrapText="1"/>
    </xf>
    <xf numFmtId="0" fontId="27" fillId="2" borderId="17" xfId="0" applyFont="1" applyFill="1" applyBorder="1" applyAlignment="1">
      <alignment horizontal="center" vertical="center" wrapText="1"/>
    </xf>
    <xf numFmtId="0" fontId="28" fillId="11" borderId="17" xfId="2" applyFont="1" applyFill="1" applyBorder="1" applyAlignment="1" applyProtection="1">
      <alignment horizontal="center" vertical="center" wrapText="1"/>
    </xf>
    <xf numFmtId="0" fontId="28" fillId="11" borderId="13" xfId="2" applyFont="1" applyFill="1" applyBorder="1" applyAlignment="1" applyProtection="1">
      <alignment horizontal="center" vertical="center" wrapText="1"/>
    </xf>
    <xf numFmtId="0" fontId="17" fillId="2" borderId="9" xfId="0" applyFont="1" applyFill="1" applyBorder="1" applyAlignment="1" applyProtection="1">
      <alignment horizontal="center"/>
    </xf>
    <xf numFmtId="0" fontId="17" fillId="2" borderId="10" xfId="0" applyFont="1" applyFill="1" applyBorder="1" applyAlignment="1" applyProtection="1">
      <alignment horizontal="center"/>
    </xf>
    <xf numFmtId="0" fontId="17" fillId="2" borderId="11" xfId="0" applyFont="1" applyFill="1" applyBorder="1" applyAlignment="1" applyProtection="1">
      <alignment horizontal="center"/>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9" fillId="10" borderId="1" xfId="2" applyFont="1" applyFill="1" applyBorder="1" applyAlignment="1" applyProtection="1">
      <alignment horizontal="center" vertical="center" wrapText="1"/>
    </xf>
    <xf numFmtId="0" fontId="19" fillId="10" borderId="6" xfId="2" applyFont="1" applyFill="1" applyBorder="1" applyAlignment="1" applyProtection="1">
      <alignment horizontal="center" vertical="center" wrapText="1"/>
    </xf>
    <xf numFmtId="0" fontId="19" fillId="10" borderId="35" xfId="2" applyFont="1" applyFill="1" applyBorder="1" applyAlignment="1" applyProtection="1">
      <alignment horizontal="center" vertical="center" wrapText="1"/>
    </xf>
    <xf numFmtId="0" fontId="19" fillId="10" borderId="26" xfId="2" applyFont="1" applyFill="1" applyBorder="1" applyAlignment="1" applyProtection="1">
      <alignment horizontal="center" vertical="center" wrapText="1"/>
    </xf>
    <xf numFmtId="0" fontId="19" fillId="10" borderId="32" xfId="2" applyFont="1" applyFill="1" applyBorder="1" applyAlignment="1" applyProtection="1">
      <alignment horizontal="center" vertical="center" wrapText="1"/>
    </xf>
    <xf numFmtId="0" fontId="19" fillId="10" borderId="36" xfId="2" applyFont="1" applyFill="1" applyBorder="1" applyAlignment="1" applyProtection="1">
      <alignment horizontal="center" vertical="center" wrapText="1"/>
    </xf>
    <xf numFmtId="0" fontId="19" fillId="10" borderId="27" xfId="2" applyFont="1" applyFill="1" applyBorder="1" applyAlignment="1" applyProtection="1">
      <alignment horizontal="center" vertical="center" wrapText="1"/>
    </xf>
    <xf numFmtId="0" fontId="19" fillId="10" borderId="33" xfId="2" applyFont="1" applyFill="1" applyBorder="1" applyAlignment="1" applyProtection="1">
      <alignment horizontal="center" vertical="center" wrapText="1"/>
    </xf>
    <xf numFmtId="0" fontId="19" fillId="10" borderId="37" xfId="2" applyFont="1" applyFill="1" applyBorder="1" applyAlignment="1" applyProtection="1">
      <alignment horizontal="center" vertical="center" wrapText="1"/>
    </xf>
    <xf numFmtId="0" fontId="19" fillId="10" borderId="31" xfId="2" applyFont="1" applyFill="1" applyBorder="1" applyAlignment="1" applyProtection="1">
      <alignment horizontal="center" vertical="center" wrapText="1"/>
    </xf>
    <xf numFmtId="0" fontId="19" fillId="10" borderId="34" xfId="2" applyFont="1" applyFill="1" applyBorder="1" applyAlignment="1" applyProtection="1">
      <alignment horizontal="center" vertical="center" wrapText="1"/>
    </xf>
    <xf numFmtId="0" fontId="19" fillId="10" borderId="38" xfId="2" applyFont="1" applyFill="1" applyBorder="1" applyAlignment="1" applyProtection="1">
      <alignment horizontal="center" vertical="center" wrapText="1"/>
    </xf>
    <xf numFmtId="0" fontId="11" fillId="23" borderId="7" xfId="0" applyFont="1" applyFill="1" applyBorder="1" applyAlignment="1">
      <alignment horizontal="center" vertical="center" wrapText="1"/>
    </xf>
    <xf numFmtId="0" fontId="27" fillId="23" borderId="7" xfId="0"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2" fontId="28" fillId="0" borderId="7" xfId="0" applyNumberFormat="1" applyFont="1" applyFill="1" applyBorder="1" applyAlignment="1">
      <alignment horizontal="center" vertical="center" wrapText="1"/>
    </xf>
    <xf numFmtId="0" fontId="56" fillId="23" borderId="7" xfId="0" applyFont="1" applyFill="1" applyBorder="1" applyAlignment="1">
      <alignment horizontal="center" vertical="center" wrapText="1"/>
    </xf>
    <xf numFmtId="1" fontId="28" fillId="2" borderId="7" xfId="0" applyNumberFormat="1" applyFont="1" applyFill="1" applyBorder="1" applyAlignment="1">
      <alignment horizontal="center" vertical="center" wrapText="1"/>
    </xf>
    <xf numFmtId="0" fontId="12" fillId="23" borderId="7" xfId="0" applyFont="1" applyFill="1" applyBorder="1" applyAlignment="1">
      <alignment horizontal="center" vertical="center" wrapText="1"/>
    </xf>
    <xf numFmtId="0" fontId="11" fillId="24" borderId="7" xfId="0" applyFont="1" applyFill="1" applyBorder="1" applyAlignment="1">
      <alignment horizontal="center" vertical="center" wrapText="1"/>
    </xf>
  </cellXfs>
  <cellStyles count="7">
    <cellStyle name="Celda de comprobación" xfId="5" builtinId="23"/>
    <cellStyle name="Millares" xfId="6" builtinId="3"/>
    <cellStyle name="Moneda" xfId="1" builtinId="4"/>
    <cellStyle name="Moneda [0]" xfId="3" builtinId="7"/>
    <cellStyle name="Normal" xfId="0" builtinId="0"/>
    <cellStyle name="Normal 2" xfId="2"/>
    <cellStyle name="Porcentaje" xfId="4" builtinId="5"/>
  </cellStyles>
  <dxfs count="0"/>
  <tableStyles count="0" defaultTableStyle="TableStyleMedium2" defaultPivotStyle="PivotStyleLight16"/>
  <colors>
    <mruColors>
      <color rgb="FFFF9933"/>
      <color rgb="FFFF99CC"/>
      <color rgb="FFFF5050"/>
      <color rgb="FF0099FF"/>
      <color rgb="FFA90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1931647</xdr:colOff>
      <xdr:row>3</xdr:row>
      <xdr:rowOff>127263</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6932272" cy="1079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xdr:rowOff>
    </xdr:from>
    <xdr:to>
      <xdr:col>2</xdr:col>
      <xdr:colOff>1254125</xdr:colOff>
      <xdr:row>1</xdr:row>
      <xdr:rowOff>146182</xdr:rowOff>
    </xdr:to>
    <xdr:pic>
      <xdr:nvPicPr>
        <xdr:cNvPr id="3" name="Imagen 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
          <a:ext cx="4387850" cy="1384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pia%20Constansa\2016%20VSP\ADMINISTRATIVO\INFORME%20GESTION%20FINAL%20GOBER\informe%20de%20gestion%20deisy\para%20entregar%20VSP\PLANTILLA%20COAI%20Y%20PAS%202016%20VS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20del%20Pilar/Downloads/ANEXOS%20CONTRATA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File://Root/CurrentDir/da-CARPETA%20SALUD%20PUBLICA%20%202016/INFORME%20DE%20GESTION%202015-2016/INFORME%20GESTION%202016/INFORME%20TERCER%20TRIMESTRE%20GSP/PLANTILLA%20COAI%20Y%20PAS%202016%20SALUD%20PUBLICA%201%20(1)ULTIMA%201%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lFile://Root/CurrentDir/da-CARPETA%20SALUD%20PUBLICA%20%202016/INFORMACION%20VISITA%20MINHACIENDA/PLAN%20DE%20ACCION%202017/plan%20de%20accion%202017-consolidado/PLANTILLA%20COAI%20Y%20PAS%202017%20SALUD%20PUBLICA%201%20(1)ULTIMA%201%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Hoja1"/>
      <sheetName val="DIMYCOMP"/>
      <sheetName val="Tabla 14 - Plan de Acción"/>
      <sheetName val="CODIGOS"/>
    </sheetNames>
    <sheetDataSet>
      <sheetData sheetId="0"/>
      <sheetData sheetId="1"/>
      <sheetData sheetId="2">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PIC EXTERNO "/>
      <sheetName val="ANEXO GSP EXTERNO "/>
      <sheetName val="CONTRATACION ESE AMBIENTE "/>
      <sheetName val="FREE"/>
      <sheetName val="PRESUPUESTO FINAL 2017"/>
      <sheetName val="CDP 2017"/>
      <sheetName val="ASIGNACION ESE 2017"/>
    </sheetNames>
    <sheetDataSet>
      <sheetData sheetId="0"/>
      <sheetData sheetId="1">
        <row r="61">
          <cell r="X61">
            <v>6000000</v>
          </cell>
        </row>
        <row r="63">
          <cell r="X63">
            <v>6617920</v>
          </cell>
        </row>
        <row r="64">
          <cell r="X64">
            <v>11627618</v>
          </cell>
        </row>
        <row r="65">
          <cell r="X65">
            <v>35255237</v>
          </cell>
        </row>
        <row r="66">
          <cell r="X66">
            <v>105765710</v>
          </cell>
        </row>
        <row r="67">
          <cell r="X67">
            <v>46325442</v>
          </cell>
        </row>
        <row r="68">
          <cell r="X68">
            <v>13228840</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010"/>
  <sheetViews>
    <sheetView topLeftCell="B28" zoomScale="85" zoomScaleNormal="85" workbookViewId="0">
      <selection activeCell="G7" sqref="G7"/>
    </sheetView>
  </sheetViews>
  <sheetFormatPr baseColWidth="10" defaultColWidth="11.42578125" defaultRowHeight="15" customHeight="1" zeroHeight="1" x14ac:dyDescent="0.25"/>
  <cols>
    <col min="1" max="1" width="1.42578125" style="28" customWidth="1"/>
    <col min="2" max="2" width="47" style="28" customWidth="1"/>
    <col min="3" max="3" width="28" style="28" customWidth="1"/>
    <col min="4" max="4" width="29.85546875" style="36" customWidth="1"/>
    <col min="5" max="5" width="40.42578125" style="36" customWidth="1"/>
    <col min="6" max="6" width="18.85546875" style="37" customWidth="1"/>
    <col min="7" max="7" width="23.7109375" style="38" customWidth="1"/>
    <col min="8" max="8" width="31.5703125" style="38" customWidth="1"/>
    <col min="9" max="9" width="35.42578125" style="36" customWidth="1"/>
    <col min="10" max="10" width="39.5703125" style="38" customWidth="1"/>
    <col min="11" max="11" width="50.42578125" style="28" customWidth="1"/>
    <col min="12" max="12" width="19.85546875" style="28" customWidth="1"/>
    <col min="13" max="13" width="14.85546875" style="28" bestFit="1" customWidth="1"/>
    <col min="14" max="16382" width="11.42578125" style="28"/>
    <col min="16383" max="16384" width="0.5703125" style="28" customWidth="1"/>
  </cols>
  <sheetData>
    <row r="1" spans="2:16" s="16" customFormat="1" ht="97.5" customHeight="1" thickBot="1" x14ac:dyDescent="0.25">
      <c r="B1" s="330" t="s">
        <v>1071</v>
      </c>
      <c r="C1" s="330"/>
      <c r="D1" s="330"/>
      <c r="E1" s="330"/>
      <c r="F1" s="330"/>
      <c r="G1" s="330"/>
      <c r="H1" s="330"/>
      <c r="I1" s="330"/>
      <c r="J1" s="330"/>
      <c r="K1" s="330"/>
    </row>
    <row r="2" spans="2:16" s="17" customFormat="1" ht="45" customHeight="1" thickBot="1" x14ac:dyDescent="0.25">
      <c r="B2" s="331" t="s">
        <v>0</v>
      </c>
      <c r="C2" s="332"/>
      <c r="D2" s="332"/>
      <c r="E2" s="332"/>
      <c r="F2" s="332"/>
      <c r="G2" s="332"/>
      <c r="H2" s="332"/>
      <c r="I2" s="332"/>
      <c r="J2" s="332"/>
      <c r="K2" s="333"/>
    </row>
    <row r="3" spans="2:16" s="21" customFormat="1" thickBot="1" x14ac:dyDescent="0.3">
      <c r="B3" s="18">
        <v>1</v>
      </c>
      <c r="C3" s="19">
        <v>2</v>
      </c>
      <c r="D3" s="19">
        <v>3</v>
      </c>
      <c r="E3" s="19">
        <v>4</v>
      </c>
      <c r="F3" s="19">
        <v>5</v>
      </c>
      <c r="G3" s="19">
        <v>6</v>
      </c>
      <c r="H3" s="19">
        <v>7</v>
      </c>
      <c r="I3" s="19">
        <v>8</v>
      </c>
      <c r="J3" s="19">
        <v>9</v>
      </c>
      <c r="K3" s="20">
        <v>10</v>
      </c>
    </row>
    <row r="4" spans="2:16" s="25" customFormat="1" ht="75.75" customHeight="1" thickBot="1" x14ac:dyDescent="0.3">
      <c r="B4" s="22" t="s">
        <v>1</v>
      </c>
      <c r="C4" s="23" t="s">
        <v>2</v>
      </c>
      <c r="D4" s="23" t="s">
        <v>3</v>
      </c>
      <c r="E4" s="23" t="s">
        <v>4</v>
      </c>
      <c r="F4" s="23" t="s">
        <v>5</v>
      </c>
      <c r="G4" s="23" t="s">
        <v>6</v>
      </c>
      <c r="H4" s="23" t="s">
        <v>7</v>
      </c>
      <c r="I4" s="23" t="s">
        <v>8</v>
      </c>
      <c r="J4" s="23" t="s">
        <v>9</v>
      </c>
      <c r="K4" s="24" t="s">
        <v>10</v>
      </c>
    </row>
    <row r="5" spans="2:16" ht="81" customHeight="1" thickBot="1" x14ac:dyDescent="0.3">
      <c r="B5" s="26" t="s">
        <v>11</v>
      </c>
      <c r="C5" s="27">
        <v>1.1000000000000001</v>
      </c>
      <c r="D5" s="3" t="s">
        <v>12</v>
      </c>
      <c r="E5" s="4" t="s">
        <v>13</v>
      </c>
      <c r="F5" s="4"/>
      <c r="G5" s="3"/>
      <c r="H5" s="217">
        <v>201747000017</v>
      </c>
      <c r="I5" s="4" t="s">
        <v>1044</v>
      </c>
      <c r="J5" s="94">
        <v>17000000</v>
      </c>
      <c r="K5" s="3" t="s">
        <v>14</v>
      </c>
      <c r="L5" s="212"/>
    </row>
    <row r="6" spans="2:16" ht="65.25" customHeight="1" x14ac:dyDescent="0.25">
      <c r="B6" s="26" t="s">
        <v>11</v>
      </c>
      <c r="C6" s="27">
        <v>2.1</v>
      </c>
      <c r="D6" s="3" t="s">
        <v>12</v>
      </c>
      <c r="E6" s="4" t="s">
        <v>13</v>
      </c>
      <c r="F6" s="4"/>
      <c r="G6" s="3"/>
      <c r="H6" s="217">
        <v>201747000017</v>
      </c>
      <c r="I6" s="4" t="s">
        <v>1044</v>
      </c>
      <c r="J6" s="94">
        <v>47413648.799999997</v>
      </c>
      <c r="K6" s="3" t="s">
        <v>866</v>
      </c>
      <c r="L6" s="97"/>
      <c r="M6" s="97"/>
      <c r="N6" s="97"/>
      <c r="O6" s="97"/>
      <c r="P6" s="97"/>
    </row>
    <row r="7" spans="2:16" ht="60.75" customHeight="1" x14ac:dyDescent="0.25">
      <c r="B7" s="133" t="s">
        <v>11</v>
      </c>
      <c r="C7" s="134">
        <v>1.2</v>
      </c>
      <c r="D7" s="3" t="s">
        <v>12</v>
      </c>
      <c r="E7" s="4" t="s">
        <v>15</v>
      </c>
      <c r="F7" s="4"/>
      <c r="G7" s="3"/>
      <c r="H7" s="217">
        <v>201747000017</v>
      </c>
      <c r="I7" s="4" t="s">
        <v>1044</v>
      </c>
      <c r="J7" s="94">
        <v>189654595.19999999</v>
      </c>
      <c r="K7" s="3" t="s">
        <v>866</v>
      </c>
      <c r="L7" s="212"/>
    </row>
    <row r="8" spans="2:16" ht="60" x14ac:dyDescent="0.25">
      <c r="B8" s="1" t="s">
        <v>11</v>
      </c>
      <c r="C8" s="4">
        <v>1.2</v>
      </c>
      <c r="D8" s="2" t="s">
        <v>12</v>
      </c>
      <c r="E8" s="4" t="s">
        <v>15</v>
      </c>
      <c r="F8" s="4"/>
      <c r="G8" s="3"/>
      <c r="H8" s="217">
        <v>201747000017</v>
      </c>
      <c r="I8" s="4" t="s">
        <v>1044</v>
      </c>
      <c r="J8" s="94">
        <v>408956500.09000003</v>
      </c>
      <c r="K8" s="3" t="s">
        <v>14</v>
      </c>
    </row>
    <row r="9" spans="2:16" ht="60" x14ac:dyDescent="0.25">
      <c r="B9" s="1" t="s">
        <v>16</v>
      </c>
      <c r="C9" s="4">
        <v>2.1</v>
      </c>
      <c r="D9" s="3" t="s">
        <v>17</v>
      </c>
      <c r="E9" s="4" t="s">
        <v>18</v>
      </c>
      <c r="F9" s="4"/>
      <c r="G9" s="3"/>
      <c r="H9" s="217">
        <v>201747000017</v>
      </c>
      <c r="I9" s="4" t="s">
        <v>1044</v>
      </c>
      <c r="J9" s="90">
        <v>210460000</v>
      </c>
      <c r="K9" s="3" t="s">
        <v>14</v>
      </c>
    </row>
    <row r="10" spans="2:16" ht="60" x14ac:dyDescent="0.25">
      <c r="B10" s="1" t="s">
        <v>16</v>
      </c>
      <c r="C10" s="4">
        <v>2.2000000000000002</v>
      </c>
      <c r="D10" s="3" t="s">
        <v>17</v>
      </c>
      <c r="E10" s="4" t="s">
        <v>19</v>
      </c>
      <c r="F10" s="4"/>
      <c r="G10" s="3"/>
      <c r="H10" s="217">
        <v>201747000017</v>
      </c>
      <c r="I10" s="4" t="s">
        <v>1044</v>
      </c>
      <c r="J10" s="90">
        <v>80000000</v>
      </c>
      <c r="K10" s="3" t="s">
        <v>14</v>
      </c>
    </row>
    <row r="11" spans="2:16" ht="60" x14ac:dyDescent="0.25">
      <c r="B11" s="1" t="s">
        <v>20</v>
      </c>
      <c r="C11" s="4">
        <v>3.1</v>
      </c>
      <c r="D11" s="3" t="s">
        <v>21</v>
      </c>
      <c r="E11" s="4" t="s">
        <v>22</v>
      </c>
      <c r="F11" s="4"/>
      <c r="G11" s="3"/>
      <c r="H11" s="217">
        <v>201747000017</v>
      </c>
      <c r="I11" s="4" t="s">
        <v>1044</v>
      </c>
      <c r="J11" s="89">
        <v>313192802</v>
      </c>
      <c r="K11" s="3" t="s">
        <v>14</v>
      </c>
    </row>
    <row r="12" spans="2:16" ht="60" x14ac:dyDescent="0.25">
      <c r="B12" s="1" t="s">
        <v>20</v>
      </c>
      <c r="C12" s="4">
        <v>3.2</v>
      </c>
      <c r="D12" s="2" t="s">
        <v>21</v>
      </c>
      <c r="E12" s="4" t="s">
        <v>23</v>
      </c>
      <c r="F12" s="4"/>
      <c r="G12" s="3"/>
      <c r="H12" s="217">
        <v>201747000017</v>
      </c>
      <c r="I12" s="4" t="s">
        <v>1044</v>
      </c>
      <c r="J12" s="89">
        <v>20000000</v>
      </c>
      <c r="K12" s="3" t="s">
        <v>14</v>
      </c>
      <c r="L12" s="93"/>
    </row>
    <row r="13" spans="2:16" ht="60" x14ac:dyDescent="0.25">
      <c r="B13" s="1" t="s">
        <v>24</v>
      </c>
      <c r="C13" s="4">
        <v>4.0999999999999996</v>
      </c>
      <c r="D13" s="3" t="s">
        <v>25</v>
      </c>
      <c r="E13" s="4" t="s">
        <v>26</v>
      </c>
      <c r="F13" s="4"/>
      <c r="G13" s="3"/>
      <c r="H13" s="217">
        <v>201747000017</v>
      </c>
      <c r="I13" s="4" t="s">
        <v>1044</v>
      </c>
      <c r="J13" s="216">
        <v>0</v>
      </c>
      <c r="K13" s="3"/>
    </row>
    <row r="14" spans="2:16" ht="60" x14ac:dyDescent="0.25">
      <c r="B14" s="1" t="s">
        <v>24</v>
      </c>
      <c r="C14" s="4">
        <v>4.2</v>
      </c>
      <c r="D14" s="3" t="s">
        <v>25</v>
      </c>
      <c r="E14" s="4" t="s">
        <v>27</v>
      </c>
      <c r="F14" s="4"/>
      <c r="G14" s="3"/>
      <c r="H14" s="217">
        <v>201747000017</v>
      </c>
      <c r="I14" s="4" t="s">
        <v>1044</v>
      </c>
      <c r="J14" s="91">
        <v>194500000</v>
      </c>
      <c r="K14" s="3" t="s">
        <v>14</v>
      </c>
    </row>
    <row r="15" spans="2:16" ht="60" x14ac:dyDescent="0.25">
      <c r="B15" s="1" t="s">
        <v>24</v>
      </c>
      <c r="C15" s="4">
        <v>4.3</v>
      </c>
      <c r="D15" s="3" t="s">
        <v>25</v>
      </c>
      <c r="E15" s="4" t="s">
        <v>28</v>
      </c>
      <c r="F15" s="4"/>
      <c r="G15" s="3"/>
      <c r="H15" s="217">
        <v>201747000017</v>
      </c>
      <c r="I15" s="4" t="s">
        <v>1044</v>
      </c>
      <c r="J15" s="88">
        <v>114330000</v>
      </c>
      <c r="K15" s="3" t="s">
        <v>14</v>
      </c>
    </row>
    <row r="16" spans="2:16" ht="60" x14ac:dyDescent="0.25">
      <c r="B16" s="1" t="s">
        <v>29</v>
      </c>
      <c r="C16" s="4">
        <v>5.0999999999999996</v>
      </c>
      <c r="D16" s="2" t="s">
        <v>25</v>
      </c>
      <c r="E16" s="4" t="s">
        <v>30</v>
      </c>
      <c r="F16" s="4"/>
      <c r="G16" s="3"/>
      <c r="H16" s="217">
        <v>201747000017</v>
      </c>
      <c r="I16" s="4" t="s">
        <v>1044</v>
      </c>
      <c r="J16" s="92">
        <v>412000000</v>
      </c>
      <c r="K16" s="3" t="s">
        <v>14</v>
      </c>
    </row>
    <row r="17" spans="2:12" ht="60" x14ac:dyDescent="0.25">
      <c r="B17" s="1" t="s">
        <v>29</v>
      </c>
      <c r="C17" s="30">
        <v>5.2</v>
      </c>
      <c r="D17" s="2" t="s">
        <v>25</v>
      </c>
      <c r="E17" s="4" t="s">
        <v>31</v>
      </c>
      <c r="F17" s="4"/>
      <c r="G17" s="3"/>
      <c r="H17" s="217">
        <v>201747000017</v>
      </c>
      <c r="I17" s="4" t="s">
        <v>1044</v>
      </c>
      <c r="J17" s="92">
        <v>107380000</v>
      </c>
      <c r="K17" s="3" t="s">
        <v>14</v>
      </c>
      <c r="L17" s="93"/>
    </row>
    <row r="18" spans="2:12" ht="60" x14ac:dyDescent="0.25">
      <c r="B18" s="1" t="s">
        <v>32</v>
      </c>
      <c r="C18" s="30">
        <v>6.1</v>
      </c>
      <c r="D18" s="3" t="s">
        <v>12</v>
      </c>
      <c r="E18" s="4" t="s">
        <v>33</v>
      </c>
      <c r="F18" s="4"/>
      <c r="G18" s="3"/>
      <c r="H18" s="217">
        <v>201747000017</v>
      </c>
      <c r="I18" s="4" t="s">
        <v>1044</v>
      </c>
      <c r="J18" s="92">
        <v>530450000</v>
      </c>
      <c r="K18" s="3" t="s">
        <v>14</v>
      </c>
    </row>
    <row r="19" spans="2:12" ht="60" x14ac:dyDescent="0.25">
      <c r="B19" s="1" t="s">
        <v>32</v>
      </c>
      <c r="C19" s="30">
        <v>6.1</v>
      </c>
      <c r="D19" s="3" t="s">
        <v>12</v>
      </c>
      <c r="E19" s="4" t="s">
        <v>33</v>
      </c>
      <c r="F19" s="4"/>
      <c r="G19" s="3"/>
      <c r="H19" s="217">
        <v>201747000017</v>
      </c>
      <c r="I19" s="4" t="s">
        <v>1044</v>
      </c>
      <c r="J19" s="88">
        <v>26000000</v>
      </c>
      <c r="K19" s="3" t="s">
        <v>54</v>
      </c>
      <c r="L19" s="82" t="s">
        <v>866</v>
      </c>
    </row>
    <row r="20" spans="2:12" s="85" customFormat="1" ht="60" x14ac:dyDescent="0.25">
      <c r="B20" s="83" t="s">
        <v>32</v>
      </c>
      <c r="C20" s="240">
        <v>7.1</v>
      </c>
      <c r="D20" s="84" t="s">
        <v>12</v>
      </c>
      <c r="E20" s="84" t="s">
        <v>33</v>
      </c>
      <c r="F20" s="84"/>
      <c r="G20" s="84"/>
      <c r="H20" s="218">
        <v>201747000018</v>
      </c>
      <c r="I20" s="84" t="s">
        <v>1053</v>
      </c>
      <c r="J20" s="241">
        <v>17627618</v>
      </c>
      <c r="K20" s="84" t="s">
        <v>770</v>
      </c>
      <c r="L20" s="82" t="s">
        <v>1051</v>
      </c>
    </row>
    <row r="21" spans="2:12" s="85" customFormat="1" ht="60" x14ac:dyDescent="0.25">
      <c r="B21" s="83" t="s">
        <v>32</v>
      </c>
      <c r="C21" s="84">
        <v>6.2</v>
      </c>
      <c r="D21" s="84" t="s">
        <v>12</v>
      </c>
      <c r="E21" s="84" t="s">
        <v>34</v>
      </c>
      <c r="F21" s="84"/>
      <c r="G21" s="84"/>
      <c r="H21" s="218">
        <v>201747000017</v>
      </c>
      <c r="I21" s="4" t="s">
        <v>1044</v>
      </c>
      <c r="J21" s="89">
        <v>322390000</v>
      </c>
      <c r="K21" s="84" t="s">
        <v>14</v>
      </c>
      <c r="L21" s="82"/>
    </row>
    <row r="22" spans="2:12" s="85" customFormat="1" ht="60" x14ac:dyDescent="0.25">
      <c r="B22" s="83" t="s">
        <v>32</v>
      </c>
      <c r="C22" s="84">
        <v>6.2</v>
      </c>
      <c r="D22" s="84" t="s">
        <v>12</v>
      </c>
      <c r="E22" s="84" t="s">
        <v>34</v>
      </c>
      <c r="F22" s="84"/>
      <c r="G22" s="84"/>
      <c r="H22" s="218">
        <v>201747000017</v>
      </c>
      <c r="I22" s="4" t="s">
        <v>1044</v>
      </c>
      <c r="J22" s="89">
        <v>55000000</v>
      </c>
      <c r="K22" s="84" t="s">
        <v>54</v>
      </c>
      <c r="L22" s="82" t="s">
        <v>866</v>
      </c>
    </row>
    <row r="23" spans="2:12" s="85" customFormat="1" ht="60" x14ac:dyDescent="0.25">
      <c r="B23" s="83" t="s">
        <v>32</v>
      </c>
      <c r="C23" s="84">
        <v>6.3</v>
      </c>
      <c r="D23" s="84" t="s">
        <v>12</v>
      </c>
      <c r="E23" s="84" t="s">
        <v>35</v>
      </c>
      <c r="F23" s="84"/>
      <c r="G23" s="84"/>
      <c r="H23" s="218">
        <v>201747000017</v>
      </c>
      <c r="I23" s="4" t="s">
        <v>1044</v>
      </c>
      <c r="J23" s="89">
        <v>127205000</v>
      </c>
      <c r="K23" s="84" t="s">
        <v>14</v>
      </c>
      <c r="L23" s="82"/>
    </row>
    <row r="24" spans="2:12" s="85" customFormat="1" ht="60" x14ac:dyDescent="0.25">
      <c r="B24" s="83" t="s">
        <v>32</v>
      </c>
      <c r="C24" s="84">
        <v>7.3</v>
      </c>
      <c r="D24" s="84" t="s">
        <v>12</v>
      </c>
      <c r="E24" s="84" t="s">
        <v>35</v>
      </c>
      <c r="F24" s="84"/>
      <c r="G24" s="84"/>
      <c r="H24" s="218">
        <v>201747000017</v>
      </c>
      <c r="I24" s="4" t="s">
        <v>1044</v>
      </c>
      <c r="J24" s="89">
        <v>50000000</v>
      </c>
      <c r="K24" s="84" t="s">
        <v>54</v>
      </c>
      <c r="L24" s="82" t="s">
        <v>866</v>
      </c>
    </row>
    <row r="25" spans="2:12" ht="60" x14ac:dyDescent="0.25">
      <c r="B25" s="1" t="s">
        <v>37</v>
      </c>
      <c r="C25" s="4">
        <v>7.1</v>
      </c>
      <c r="D25" s="3" t="s">
        <v>38</v>
      </c>
      <c r="E25" s="84" t="s">
        <v>39</v>
      </c>
      <c r="F25" s="4"/>
      <c r="G25" s="3"/>
      <c r="H25" s="217">
        <v>201747000017</v>
      </c>
      <c r="I25" s="4" t="s">
        <v>1044</v>
      </c>
      <c r="J25" s="215">
        <v>0</v>
      </c>
      <c r="K25" s="3"/>
      <c r="L25" s="86"/>
    </row>
    <row r="26" spans="2:12" ht="60" x14ac:dyDescent="0.25">
      <c r="B26" s="1" t="s">
        <v>37</v>
      </c>
      <c r="C26" s="4">
        <v>7.2</v>
      </c>
      <c r="D26" s="3" t="s">
        <v>38</v>
      </c>
      <c r="E26" s="84" t="s">
        <v>40</v>
      </c>
      <c r="F26" s="4"/>
      <c r="G26" s="3"/>
      <c r="H26" s="217">
        <v>201747000017</v>
      </c>
      <c r="I26" s="4" t="s">
        <v>1044</v>
      </c>
      <c r="J26" s="216">
        <v>0</v>
      </c>
      <c r="K26" s="3"/>
      <c r="L26" s="86"/>
    </row>
    <row r="27" spans="2:12" ht="60" x14ac:dyDescent="0.25">
      <c r="B27" s="1" t="s">
        <v>41</v>
      </c>
      <c r="C27" s="4">
        <v>8.1</v>
      </c>
      <c r="D27" s="3" t="s">
        <v>25</v>
      </c>
      <c r="E27" s="4" t="s">
        <v>42</v>
      </c>
      <c r="F27" s="4"/>
      <c r="G27" s="3"/>
      <c r="H27" s="217">
        <v>201747000017</v>
      </c>
      <c r="I27" s="4" t="s">
        <v>1044</v>
      </c>
      <c r="J27" s="90">
        <v>81070000</v>
      </c>
      <c r="K27" s="3" t="s">
        <v>14</v>
      </c>
      <c r="L27" s="86"/>
    </row>
    <row r="28" spans="2:12" ht="60" x14ac:dyDescent="0.25">
      <c r="B28" s="1" t="s">
        <v>41</v>
      </c>
      <c r="C28" s="4">
        <v>8.1999999999999993</v>
      </c>
      <c r="D28" s="3" t="s">
        <v>25</v>
      </c>
      <c r="E28" s="4" t="s">
        <v>43</v>
      </c>
      <c r="F28" s="4"/>
      <c r="G28" s="3"/>
      <c r="H28" s="217">
        <v>201747000017</v>
      </c>
      <c r="I28" s="4" t="s">
        <v>1044</v>
      </c>
      <c r="J28" s="90">
        <v>68280000</v>
      </c>
      <c r="K28" s="3" t="s">
        <v>14</v>
      </c>
      <c r="L28" s="86"/>
    </row>
    <row r="29" spans="2:12" ht="60" x14ac:dyDescent="0.25">
      <c r="B29" s="1" t="s">
        <v>44</v>
      </c>
      <c r="C29" s="4">
        <v>9.1</v>
      </c>
      <c r="D29" s="3" t="s">
        <v>25</v>
      </c>
      <c r="E29" s="4" t="s">
        <v>45</v>
      </c>
      <c r="F29" s="4"/>
      <c r="G29" s="3"/>
      <c r="H29" s="217">
        <v>201747000017</v>
      </c>
      <c r="I29" s="4" t="s">
        <v>1044</v>
      </c>
      <c r="J29" s="90">
        <v>149764366</v>
      </c>
      <c r="K29" s="3" t="s">
        <v>14</v>
      </c>
      <c r="L29" s="86"/>
    </row>
    <row r="30" spans="2:12" ht="60" x14ac:dyDescent="0.25">
      <c r="B30" s="1" t="s">
        <v>44</v>
      </c>
      <c r="C30" s="4"/>
      <c r="D30" s="3" t="s">
        <v>25</v>
      </c>
      <c r="E30" s="4" t="s">
        <v>45</v>
      </c>
      <c r="F30" s="4"/>
      <c r="G30" s="3"/>
      <c r="H30" s="217">
        <v>201747000017</v>
      </c>
      <c r="I30" s="4" t="s">
        <v>1044</v>
      </c>
      <c r="J30" s="90">
        <v>30000000</v>
      </c>
      <c r="K30" s="3" t="s">
        <v>54</v>
      </c>
      <c r="L30" s="86" t="s">
        <v>866</v>
      </c>
    </row>
    <row r="31" spans="2:12" ht="60" x14ac:dyDescent="0.25">
      <c r="B31" s="1" t="s">
        <v>44</v>
      </c>
      <c r="C31" s="30">
        <v>9.1999999999999993</v>
      </c>
      <c r="D31" s="2" t="s">
        <v>25</v>
      </c>
      <c r="E31" s="84" t="s">
        <v>46</v>
      </c>
      <c r="F31" s="4"/>
      <c r="G31" s="3"/>
      <c r="H31" s="217">
        <v>201747000017</v>
      </c>
      <c r="I31" s="4" t="s">
        <v>1044</v>
      </c>
      <c r="J31" s="91">
        <v>0</v>
      </c>
      <c r="K31" s="95"/>
      <c r="L31" s="86"/>
    </row>
    <row r="32" spans="2:12" ht="60" x14ac:dyDescent="0.25">
      <c r="B32" s="1" t="s">
        <v>44</v>
      </c>
      <c r="C32" s="4">
        <v>9.3000000000000007</v>
      </c>
      <c r="D32" s="2" t="s">
        <v>25</v>
      </c>
      <c r="E32" s="84" t="s">
        <v>47</v>
      </c>
      <c r="F32" s="4"/>
      <c r="G32" s="3"/>
      <c r="H32" s="217">
        <v>201747000017</v>
      </c>
      <c r="I32" s="4" t="s">
        <v>1044</v>
      </c>
      <c r="J32" s="91">
        <v>0</v>
      </c>
      <c r="K32" s="95"/>
      <c r="L32" s="86"/>
    </row>
    <row r="33" spans="2:14" ht="60" x14ac:dyDescent="0.25">
      <c r="B33" s="1" t="s">
        <v>44</v>
      </c>
      <c r="C33" s="4">
        <v>9.4</v>
      </c>
      <c r="D33" s="2" t="s">
        <v>25</v>
      </c>
      <c r="E33" s="84" t="s">
        <v>48</v>
      </c>
      <c r="F33" s="4"/>
      <c r="G33" s="3"/>
      <c r="H33" s="217">
        <v>201747000017</v>
      </c>
      <c r="I33" s="4" t="s">
        <v>1044</v>
      </c>
      <c r="J33" s="91">
        <v>114000000</v>
      </c>
      <c r="K33" s="95" t="s">
        <v>36</v>
      </c>
      <c r="L33" s="86"/>
    </row>
    <row r="34" spans="2:14" ht="60" x14ac:dyDescent="0.25">
      <c r="B34" s="1" t="s">
        <v>44</v>
      </c>
      <c r="C34" s="4">
        <v>9.5</v>
      </c>
      <c r="D34" s="2" t="s">
        <v>25</v>
      </c>
      <c r="E34" s="4" t="s">
        <v>49</v>
      </c>
      <c r="F34" s="4"/>
      <c r="G34" s="3"/>
      <c r="H34" s="217">
        <v>201747000017</v>
      </c>
      <c r="I34" s="4" t="s">
        <v>1044</v>
      </c>
      <c r="J34" s="90">
        <v>167475660</v>
      </c>
      <c r="K34" s="95" t="s">
        <v>14</v>
      </c>
      <c r="L34" s="86"/>
    </row>
    <row r="35" spans="2:14" ht="60" x14ac:dyDescent="0.25">
      <c r="B35" s="1" t="s">
        <v>44</v>
      </c>
      <c r="C35" s="4">
        <v>9.6</v>
      </c>
      <c r="D35" s="2" t="s">
        <v>25</v>
      </c>
      <c r="E35" s="4" t="s">
        <v>50</v>
      </c>
      <c r="F35" s="4"/>
      <c r="G35" s="3"/>
      <c r="H35" s="217">
        <v>201747000017</v>
      </c>
      <c r="I35" s="4" t="s">
        <v>1044</v>
      </c>
      <c r="J35" s="90">
        <v>50808489.929999992</v>
      </c>
      <c r="K35" s="95" t="s">
        <v>14</v>
      </c>
      <c r="L35" s="86"/>
    </row>
    <row r="36" spans="2:14" ht="60" x14ac:dyDescent="0.25">
      <c r="B36" s="1" t="s">
        <v>44</v>
      </c>
      <c r="C36" s="4">
        <v>9.6</v>
      </c>
      <c r="D36" s="2" t="s">
        <v>25</v>
      </c>
      <c r="E36" s="4" t="s">
        <v>50</v>
      </c>
      <c r="F36" s="4"/>
      <c r="G36" s="3"/>
      <c r="H36" s="217">
        <v>201747000017</v>
      </c>
      <c r="I36" s="4" t="s">
        <v>1044</v>
      </c>
      <c r="J36" s="90">
        <v>1317000000</v>
      </c>
      <c r="K36" s="95" t="s">
        <v>51</v>
      </c>
      <c r="L36" s="86"/>
    </row>
    <row r="37" spans="2:14" ht="60" x14ac:dyDescent="0.25">
      <c r="B37" s="1" t="s">
        <v>52</v>
      </c>
      <c r="C37" s="4">
        <v>10.1</v>
      </c>
      <c r="D37" s="3" t="s">
        <v>38</v>
      </c>
      <c r="E37" s="4" t="s">
        <v>53</v>
      </c>
      <c r="F37" s="4"/>
      <c r="G37" s="3"/>
      <c r="H37" s="217">
        <v>201747000017</v>
      </c>
      <c r="I37" s="4" t="s">
        <v>1044</v>
      </c>
      <c r="J37" s="90">
        <v>7875613242.593111</v>
      </c>
      <c r="K37" s="95" t="s">
        <v>14</v>
      </c>
      <c r="L37" s="86"/>
    </row>
    <row r="38" spans="2:14" ht="60" x14ac:dyDescent="0.25">
      <c r="B38" s="1" t="s">
        <v>52</v>
      </c>
      <c r="C38" s="30">
        <v>10.1</v>
      </c>
      <c r="D38" s="3" t="s">
        <v>38</v>
      </c>
      <c r="E38" s="4" t="s">
        <v>53</v>
      </c>
      <c r="F38" s="4"/>
      <c r="G38" s="3"/>
      <c r="H38" s="217">
        <v>201747000017</v>
      </c>
      <c r="I38" s="4" t="s">
        <v>1044</v>
      </c>
      <c r="J38" s="239">
        <f>+'[2]ANEXO GSP EXTERNO '!X61+'[2]ANEXO GSP EXTERNO '!X63+'[2]ANEXO GSP EXTERNO '!X64+'[2]ANEXO GSP EXTERNO '!X65+'[2]ANEXO GSP EXTERNO '!X66+'[2]ANEXO GSP EXTERNO '!X67+'[2]ANEXO GSP EXTERNO '!X68</f>
        <v>224820767</v>
      </c>
      <c r="K38" s="3" t="s">
        <v>36</v>
      </c>
      <c r="L38" s="86" t="s">
        <v>1054</v>
      </c>
    </row>
    <row r="39" spans="2:14" ht="60" x14ac:dyDescent="0.25">
      <c r="B39" s="1" t="s">
        <v>52</v>
      </c>
      <c r="C39" s="30">
        <v>10.1</v>
      </c>
      <c r="D39" s="3" t="s">
        <v>38</v>
      </c>
      <c r="E39" s="4" t="s">
        <v>53</v>
      </c>
      <c r="F39" s="4"/>
      <c r="G39" s="3"/>
      <c r="H39" s="217">
        <v>201747000017</v>
      </c>
      <c r="I39" s="4" t="s">
        <v>1044</v>
      </c>
      <c r="J39" s="90">
        <v>658825902</v>
      </c>
      <c r="K39" s="3" t="s">
        <v>54</v>
      </c>
      <c r="L39" s="82" t="s">
        <v>866</v>
      </c>
    </row>
    <row r="40" spans="2:14" ht="60" x14ac:dyDescent="0.25">
      <c r="B40" s="1" t="s">
        <v>52</v>
      </c>
      <c r="C40" s="30">
        <v>10.1</v>
      </c>
      <c r="D40" s="3" t="s">
        <v>38</v>
      </c>
      <c r="E40" s="4" t="s">
        <v>53</v>
      </c>
      <c r="F40" s="4"/>
      <c r="G40" s="3"/>
      <c r="H40" s="217">
        <v>201747000017</v>
      </c>
      <c r="I40" s="4" t="s">
        <v>1044</v>
      </c>
      <c r="J40" s="87">
        <v>100000000</v>
      </c>
      <c r="K40" s="3" t="s">
        <v>54</v>
      </c>
      <c r="L40" s="28" t="s">
        <v>867</v>
      </c>
    </row>
    <row r="41" spans="2:14" ht="60" x14ac:dyDescent="0.25">
      <c r="B41" s="1" t="s">
        <v>52</v>
      </c>
      <c r="C41" s="30">
        <v>11.1</v>
      </c>
      <c r="D41" s="2" t="s">
        <v>38</v>
      </c>
      <c r="E41" s="4" t="s">
        <v>53</v>
      </c>
      <c r="F41" s="4"/>
      <c r="G41" s="3"/>
      <c r="H41" s="217">
        <v>201747000017</v>
      </c>
      <c r="I41" s="4" t="s">
        <v>1044</v>
      </c>
      <c r="J41" s="87">
        <v>13919378381</v>
      </c>
      <c r="K41" s="3" t="s">
        <v>628</v>
      </c>
      <c r="M41" s="242">
        <f>+J38+J20</f>
        <v>242448385</v>
      </c>
    </row>
    <row r="42" spans="2:14" ht="40.5" customHeight="1" x14ac:dyDescent="0.25">
      <c r="B42" s="1" t="s">
        <v>1030</v>
      </c>
      <c r="C42" s="4"/>
      <c r="D42" s="3"/>
      <c r="E42" s="4"/>
      <c r="F42" s="4"/>
      <c r="G42" s="3"/>
      <c r="H42" s="4"/>
      <c r="I42" s="4"/>
      <c r="J42" s="211">
        <f>SUM(J5:J41)</f>
        <v>28000596972.613113</v>
      </c>
      <c r="K42" s="29"/>
      <c r="L42" s="97"/>
    </row>
    <row r="43" spans="2:14" x14ac:dyDescent="0.25">
      <c r="B43" s="1"/>
      <c r="C43" s="4"/>
      <c r="D43" s="3"/>
      <c r="E43" s="4"/>
      <c r="F43" s="4"/>
      <c r="G43" s="3"/>
      <c r="H43" s="4"/>
      <c r="I43" s="4"/>
      <c r="J43" s="14"/>
      <c r="K43" s="29"/>
      <c r="L43" s="213"/>
      <c r="M43" s="85"/>
      <c r="N43" s="85"/>
    </row>
    <row r="44" spans="2:14" x14ac:dyDescent="0.25">
      <c r="B44" s="1"/>
      <c r="C44" s="4"/>
      <c r="D44" s="3"/>
      <c r="E44" s="4"/>
      <c r="F44" s="4"/>
      <c r="G44" s="3"/>
      <c r="H44" s="4"/>
      <c r="I44" s="4"/>
      <c r="J44" s="14"/>
      <c r="K44" s="29"/>
      <c r="L44" s="214"/>
      <c r="M44" s="85"/>
      <c r="N44" s="85"/>
    </row>
    <row r="45" spans="2:14" x14ac:dyDescent="0.25">
      <c r="B45" s="1"/>
      <c r="C45" s="4"/>
      <c r="D45" s="3"/>
      <c r="E45" s="4"/>
      <c r="F45" s="4"/>
      <c r="G45" s="3"/>
      <c r="H45" s="4"/>
      <c r="I45" s="4"/>
      <c r="J45" s="14"/>
      <c r="K45" s="29"/>
      <c r="L45" s="85"/>
      <c r="M45" s="85"/>
      <c r="N45" s="85"/>
    </row>
    <row r="46" spans="2:14" x14ac:dyDescent="0.25">
      <c r="B46" s="1"/>
      <c r="C46" s="4"/>
      <c r="D46" s="3"/>
      <c r="E46" s="4"/>
      <c r="F46" s="4"/>
      <c r="G46" s="3"/>
      <c r="H46" s="4"/>
      <c r="I46" s="4"/>
      <c r="J46" s="14"/>
      <c r="K46" s="29"/>
      <c r="L46" s="85"/>
      <c r="M46" s="85"/>
      <c r="N46" s="85"/>
    </row>
    <row r="47" spans="2:14" x14ac:dyDescent="0.25">
      <c r="B47" s="1"/>
      <c r="C47" s="4"/>
      <c r="D47" s="3"/>
      <c r="E47" s="4"/>
      <c r="F47" s="4"/>
      <c r="G47" s="3"/>
      <c r="H47" s="4"/>
      <c r="I47" s="4"/>
      <c r="J47" s="14"/>
      <c r="K47" s="29"/>
      <c r="L47" s="85"/>
      <c r="M47" s="213"/>
      <c r="N47" s="85"/>
    </row>
    <row r="48" spans="2:14" x14ac:dyDescent="0.25">
      <c r="B48" s="1"/>
      <c r="C48" s="4"/>
      <c r="D48" s="3"/>
      <c r="E48" s="4"/>
      <c r="F48" s="4"/>
      <c r="G48" s="3"/>
      <c r="H48" s="4"/>
      <c r="I48" s="4"/>
      <c r="J48" s="14"/>
      <c r="K48" s="29"/>
      <c r="L48" s="85"/>
      <c r="M48" s="214"/>
      <c r="N48" s="85"/>
    </row>
    <row r="49" spans="2:15" x14ac:dyDescent="0.25">
      <c r="B49" s="1"/>
      <c r="C49" s="4"/>
      <c r="D49" s="3"/>
      <c r="E49" s="4"/>
      <c r="F49" s="4"/>
      <c r="G49" s="3"/>
      <c r="H49" s="4"/>
      <c r="I49" s="4"/>
      <c r="J49" s="14"/>
      <c r="K49" s="29"/>
      <c r="L49" s="85"/>
      <c r="M49" s="85"/>
      <c r="N49" s="85"/>
    </row>
    <row r="50" spans="2:15" x14ac:dyDescent="0.25">
      <c r="B50" s="1"/>
      <c r="C50" s="4"/>
      <c r="D50" s="3"/>
      <c r="E50" s="4"/>
      <c r="F50" s="4"/>
      <c r="G50" s="3"/>
      <c r="H50" s="4"/>
      <c r="I50" s="4"/>
      <c r="J50" s="14"/>
      <c r="K50" s="29"/>
      <c r="L50" s="85"/>
      <c r="M50" s="85"/>
      <c r="N50" s="85"/>
    </row>
    <row r="51" spans="2:15" x14ac:dyDescent="0.25">
      <c r="B51" s="1"/>
      <c r="C51" s="4"/>
      <c r="D51" s="3"/>
      <c r="E51" s="4"/>
      <c r="F51" s="4"/>
      <c r="G51" s="3"/>
      <c r="H51" s="4"/>
      <c r="I51" s="4"/>
      <c r="J51" s="14"/>
      <c r="K51" s="29"/>
      <c r="L51" s="85"/>
      <c r="M51" s="85"/>
      <c r="N51" s="85"/>
    </row>
    <row r="52" spans="2:15" x14ac:dyDescent="0.25">
      <c r="B52" s="1"/>
      <c r="C52" s="4"/>
      <c r="D52" s="3"/>
      <c r="E52" s="4"/>
      <c r="F52" s="4"/>
      <c r="G52" s="3"/>
      <c r="H52" s="4"/>
      <c r="I52" s="4"/>
      <c r="J52" s="14"/>
      <c r="K52" s="29"/>
      <c r="L52" s="85"/>
      <c r="M52" s="85"/>
      <c r="N52" s="85"/>
    </row>
    <row r="53" spans="2:15" x14ac:dyDescent="0.25">
      <c r="B53" s="1"/>
      <c r="C53" s="4"/>
      <c r="D53" s="3"/>
      <c r="E53" s="4"/>
      <c r="F53" s="4"/>
      <c r="G53" s="3"/>
      <c r="H53" s="4"/>
      <c r="I53" s="4"/>
      <c r="J53" s="14"/>
      <c r="K53" s="29"/>
      <c r="L53" s="85"/>
      <c r="M53" s="213"/>
      <c r="N53" s="213"/>
      <c r="O53" s="97"/>
    </row>
    <row r="54" spans="2:15" x14ac:dyDescent="0.25">
      <c r="B54" s="1"/>
      <c r="C54" s="4"/>
      <c r="D54" s="3"/>
      <c r="E54" s="4"/>
      <c r="F54" s="4"/>
      <c r="G54" s="3"/>
      <c r="H54" s="4"/>
      <c r="I54" s="4"/>
      <c r="J54" s="14"/>
      <c r="K54" s="29"/>
      <c r="L54" s="85"/>
      <c r="M54" s="213"/>
      <c r="N54" s="213"/>
      <c r="O54" s="97"/>
    </row>
    <row r="55" spans="2:15" x14ac:dyDescent="0.25">
      <c r="B55" s="1"/>
      <c r="C55" s="4"/>
      <c r="D55" s="3"/>
      <c r="E55" s="4"/>
      <c r="F55" s="4"/>
      <c r="G55" s="3"/>
      <c r="H55" s="4"/>
      <c r="I55" s="4"/>
      <c r="J55" s="14"/>
      <c r="K55" s="29"/>
      <c r="L55" s="85"/>
      <c r="M55" s="213"/>
      <c r="N55" s="213"/>
      <c r="O55" s="97"/>
    </row>
    <row r="56" spans="2:15" x14ac:dyDescent="0.25">
      <c r="B56" s="1"/>
      <c r="C56" s="4"/>
      <c r="D56" s="3"/>
      <c r="E56" s="4"/>
      <c r="F56" s="4"/>
      <c r="G56" s="3"/>
      <c r="H56" s="4"/>
      <c r="I56" s="4"/>
      <c r="J56" s="14"/>
      <c r="K56" s="29"/>
      <c r="L56" s="85"/>
      <c r="M56" s="213"/>
      <c r="N56" s="213"/>
      <c r="O56" s="97"/>
    </row>
    <row r="57" spans="2:15" x14ac:dyDescent="0.25">
      <c r="B57" s="1"/>
      <c r="C57" s="4"/>
      <c r="D57" s="3"/>
      <c r="E57" s="4"/>
      <c r="F57" s="4"/>
      <c r="G57" s="3"/>
      <c r="H57" s="4"/>
      <c r="I57" s="4"/>
      <c r="J57" s="14"/>
      <c r="K57" s="29"/>
      <c r="M57" s="97"/>
      <c r="N57" s="97"/>
      <c r="O57" s="97"/>
    </row>
    <row r="58" spans="2:15" x14ac:dyDescent="0.25">
      <c r="B58" s="1"/>
      <c r="C58" s="4"/>
      <c r="D58" s="3"/>
      <c r="E58" s="4"/>
      <c r="F58" s="4"/>
      <c r="G58" s="3"/>
      <c r="H58" s="4"/>
      <c r="I58" s="4"/>
      <c r="J58" s="14"/>
      <c r="K58" s="29"/>
      <c r="M58" s="97"/>
      <c r="N58" s="97"/>
      <c r="O58" s="97"/>
    </row>
    <row r="59" spans="2:15" x14ac:dyDescent="0.25">
      <c r="B59" s="1"/>
      <c r="C59" s="4"/>
      <c r="D59" s="3"/>
      <c r="E59" s="4"/>
      <c r="F59" s="4"/>
      <c r="G59" s="3"/>
      <c r="H59" s="4"/>
      <c r="I59" s="4"/>
      <c r="J59" s="14"/>
      <c r="K59" s="29"/>
      <c r="M59" s="97"/>
      <c r="N59" s="97"/>
      <c r="O59" s="97"/>
    </row>
    <row r="60" spans="2:15" x14ac:dyDescent="0.25">
      <c r="B60" s="1"/>
      <c r="C60" s="4"/>
      <c r="D60" s="3"/>
      <c r="E60" s="4"/>
      <c r="F60" s="4"/>
      <c r="G60" s="3"/>
      <c r="H60" s="4"/>
      <c r="I60" s="4"/>
      <c r="J60" s="14"/>
      <c r="K60" s="29"/>
      <c r="M60" s="97"/>
      <c r="N60" s="97"/>
      <c r="O60" s="97"/>
    </row>
    <row r="61" spans="2:15" x14ac:dyDescent="0.25">
      <c r="B61" s="1"/>
      <c r="C61" s="4"/>
      <c r="D61" s="3"/>
      <c r="E61" s="4"/>
      <c r="F61" s="4"/>
      <c r="G61" s="3"/>
      <c r="H61" s="4"/>
      <c r="I61" s="4"/>
      <c r="J61" s="14"/>
      <c r="K61" s="29"/>
      <c r="M61" s="97"/>
      <c r="N61" s="97"/>
      <c r="O61" s="97"/>
    </row>
    <row r="62" spans="2:15" x14ac:dyDescent="0.25">
      <c r="B62" s="1"/>
      <c r="C62" s="4"/>
      <c r="D62" s="3"/>
      <c r="E62" s="4"/>
      <c r="F62" s="4"/>
      <c r="G62" s="3"/>
      <c r="H62" s="4"/>
      <c r="I62" s="4"/>
      <c r="J62" s="14"/>
      <c r="K62" s="29"/>
      <c r="M62" s="97"/>
      <c r="N62" s="97"/>
      <c r="O62" s="97"/>
    </row>
    <row r="63" spans="2:15" x14ac:dyDescent="0.25">
      <c r="B63" s="1"/>
      <c r="C63" s="4"/>
      <c r="D63" s="3"/>
      <c r="E63" s="4"/>
      <c r="F63" s="4"/>
      <c r="G63" s="3"/>
      <c r="H63" s="4"/>
      <c r="I63" s="4"/>
      <c r="J63" s="14"/>
      <c r="K63" s="29"/>
      <c r="M63" s="97"/>
      <c r="N63" s="97"/>
      <c r="O63" s="97"/>
    </row>
    <row r="64" spans="2:15" x14ac:dyDescent="0.25">
      <c r="B64" s="1"/>
      <c r="C64" s="4"/>
      <c r="D64" s="3"/>
      <c r="E64" s="4"/>
      <c r="F64" s="4"/>
      <c r="G64" s="3"/>
      <c r="H64" s="4"/>
      <c r="I64" s="4"/>
      <c r="J64" s="14"/>
      <c r="K64" s="29"/>
    </row>
    <row r="65" spans="2:11" x14ac:dyDescent="0.25">
      <c r="B65" s="1"/>
      <c r="C65" s="4"/>
      <c r="D65" s="3"/>
      <c r="E65" s="4"/>
      <c r="F65" s="4"/>
      <c r="G65" s="3"/>
      <c r="H65" s="4"/>
      <c r="I65" s="4"/>
      <c r="J65" s="14"/>
      <c r="K65" s="29"/>
    </row>
    <row r="66" spans="2:11" x14ac:dyDescent="0.25">
      <c r="B66" s="1"/>
      <c r="C66" s="4"/>
      <c r="D66" s="3"/>
      <c r="E66" s="4"/>
      <c r="F66" s="4"/>
      <c r="G66" s="3"/>
      <c r="H66" s="4"/>
      <c r="I66" s="4"/>
      <c r="J66" s="14"/>
      <c r="K66" s="29"/>
    </row>
    <row r="67" spans="2:11" x14ac:dyDescent="0.25">
      <c r="B67" s="1"/>
      <c r="C67" s="4"/>
      <c r="D67" s="3"/>
      <c r="E67" s="4"/>
      <c r="F67" s="4"/>
      <c r="G67" s="3"/>
      <c r="H67" s="4"/>
      <c r="I67" s="4"/>
      <c r="J67" s="14"/>
      <c r="K67" s="29"/>
    </row>
    <row r="68" spans="2:11" x14ac:dyDescent="0.25">
      <c r="B68" s="1"/>
      <c r="C68" s="4"/>
      <c r="D68" s="3"/>
      <c r="E68" s="4"/>
      <c r="F68" s="4"/>
      <c r="G68" s="3"/>
      <c r="H68" s="4"/>
      <c r="I68" s="4"/>
      <c r="J68" s="14"/>
      <c r="K68" s="29"/>
    </row>
    <row r="69" spans="2:11" x14ac:dyDescent="0.25">
      <c r="B69" s="1"/>
      <c r="C69" s="4"/>
      <c r="D69" s="3"/>
      <c r="E69" s="4"/>
      <c r="F69" s="4"/>
      <c r="G69" s="3"/>
      <c r="H69" s="4"/>
      <c r="I69" s="4"/>
      <c r="J69" s="14"/>
      <c r="K69" s="29"/>
    </row>
    <row r="70" spans="2:11" x14ac:dyDescent="0.25">
      <c r="B70" s="1"/>
      <c r="C70" s="4"/>
      <c r="D70" s="3"/>
      <c r="E70" s="4"/>
      <c r="F70" s="4"/>
      <c r="G70" s="3"/>
      <c r="H70" s="4"/>
      <c r="I70" s="4"/>
      <c r="J70" s="14"/>
      <c r="K70" s="29"/>
    </row>
    <row r="71" spans="2:11" x14ac:dyDescent="0.25">
      <c r="B71" s="1"/>
      <c r="C71" s="4"/>
      <c r="D71" s="3"/>
      <c r="E71" s="4"/>
      <c r="F71" s="4"/>
      <c r="G71" s="3"/>
      <c r="H71" s="4"/>
      <c r="I71" s="4"/>
      <c r="J71" s="14"/>
      <c r="K71" s="29"/>
    </row>
    <row r="72" spans="2:11" x14ac:dyDescent="0.25">
      <c r="B72" s="1"/>
      <c r="C72" s="4"/>
      <c r="D72" s="3"/>
      <c r="E72" s="4"/>
      <c r="F72" s="4"/>
      <c r="G72" s="3"/>
      <c r="H72" s="4"/>
      <c r="I72" s="4"/>
      <c r="J72" s="14"/>
      <c r="K72" s="29"/>
    </row>
    <row r="73" spans="2:11" x14ac:dyDescent="0.25">
      <c r="B73" s="1"/>
      <c r="C73" s="4"/>
      <c r="D73" s="3"/>
      <c r="E73" s="4"/>
      <c r="F73" s="4"/>
      <c r="G73" s="3"/>
      <c r="H73" s="4"/>
      <c r="I73" s="4"/>
      <c r="J73" s="14"/>
      <c r="K73" s="29"/>
    </row>
    <row r="74" spans="2:11" x14ac:dyDescent="0.25">
      <c r="B74" s="1"/>
      <c r="C74" s="4"/>
      <c r="D74" s="3"/>
      <c r="E74" s="4"/>
      <c r="F74" s="4"/>
      <c r="G74" s="3"/>
      <c r="H74" s="4"/>
      <c r="I74" s="4"/>
      <c r="J74" s="14"/>
      <c r="K74" s="29"/>
    </row>
    <row r="75" spans="2:11" x14ac:dyDescent="0.25">
      <c r="B75" s="1"/>
      <c r="C75" s="4"/>
      <c r="D75" s="3"/>
      <c r="E75" s="4"/>
      <c r="F75" s="4"/>
      <c r="G75" s="3"/>
      <c r="H75" s="4"/>
      <c r="I75" s="4"/>
      <c r="J75" s="14"/>
      <c r="K75" s="29"/>
    </row>
    <row r="76" spans="2:11" x14ac:dyDescent="0.25">
      <c r="B76" s="1"/>
      <c r="C76" s="4"/>
      <c r="D76" s="3"/>
      <c r="E76" s="4"/>
      <c r="F76" s="4"/>
      <c r="G76" s="3"/>
      <c r="H76" s="4"/>
      <c r="I76" s="4"/>
      <c r="J76" s="14"/>
      <c r="K76" s="29"/>
    </row>
    <row r="77" spans="2:11" x14ac:dyDescent="0.25">
      <c r="B77" s="1"/>
      <c r="C77" s="4"/>
      <c r="D77" s="3"/>
      <c r="E77" s="4"/>
      <c r="F77" s="4"/>
      <c r="G77" s="3"/>
      <c r="H77" s="4"/>
      <c r="I77" s="4"/>
      <c r="J77" s="14"/>
      <c r="K77" s="29"/>
    </row>
    <row r="78" spans="2:11" x14ac:dyDescent="0.25">
      <c r="B78" s="1"/>
      <c r="C78" s="4"/>
      <c r="D78" s="3"/>
      <c r="E78" s="4"/>
      <c r="F78" s="4"/>
      <c r="G78" s="3"/>
      <c r="H78" s="4"/>
      <c r="I78" s="4"/>
      <c r="J78" s="14"/>
      <c r="K78" s="29"/>
    </row>
    <row r="79" spans="2:11" x14ac:dyDescent="0.25">
      <c r="B79" s="1"/>
      <c r="C79" s="4"/>
      <c r="D79" s="3"/>
      <c r="E79" s="4"/>
      <c r="F79" s="4"/>
      <c r="G79" s="3"/>
      <c r="H79" s="4"/>
      <c r="I79" s="4"/>
      <c r="J79" s="14"/>
      <c r="K79" s="29"/>
    </row>
    <row r="80" spans="2:11" x14ac:dyDescent="0.25">
      <c r="B80" s="1"/>
      <c r="C80" s="4"/>
      <c r="D80" s="3"/>
      <c r="E80" s="4"/>
      <c r="F80" s="4"/>
      <c r="G80" s="3"/>
      <c r="H80" s="4"/>
      <c r="I80" s="4"/>
      <c r="J80" s="14"/>
      <c r="K80" s="29"/>
    </row>
    <row r="81" spans="2:11" x14ac:dyDescent="0.25">
      <c r="B81" s="1"/>
      <c r="C81" s="4"/>
      <c r="D81" s="3"/>
      <c r="E81" s="4"/>
      <c r="F81" s="4"/>
      <c r="G81" s="3"/>
      <c r="H81" s="4"/>
      <c r="I81" s="4"/>
      <c r="J81" s="14"/>
      <c r="K81" s="29"/>
    </row>
    <row r="82" spans="2:11" x14ac:dyDescent="0.25">
      <c r="B82" s="1"/>
      <c r="C82" s="4"/>
      <c r="D82" s="3"/>
      <c r="E82" s="4"/>
      <c r="F82" s="4"/>
      <c r="G82" s="3"/>
      <c r="H82" s="4"/>
      <c r="I82" s="4"/>
      <c r="J82" s="14"/>
      <c r="K82" s="29"/>
    </row>
    <row r="83" spans="2:11" x14ac:dyDescent="0.25">
      <c r="B83" s="1"/>
      <c r="C83" s="4"/>
      <c r="D83" s="3"/>
      <c r="E83" s="4"/>
      <c r="F83" s="4"/>
      <c r="G83" s="3"/>
      <c r="H83" s="4"/>
      <c r="I83" s="4"/>
      <c r="J83" s="14"/>
      <c r="K83" s="29"/>
    </row>
    <row r="84" spans="2:11" x14ac:dyDescent="0.25">
      <c r="B84" s="1"/>
      <c r="C84" s="4"/>
      <c r="D84" s="3"/>
      <c r="E84" s="4"/>
      <c r="F84" s="4"/>
      <c r="G84" s="3"/>
      <c r="H84" s="4"/>
      <c r="I84" s="4"/>
      <c r="J84" s="14"/>
      <c r="K84" s="29"/>
    </row>
    <row r="85" spans="2:11" x14ac:dyDescent="0.25">
      <c r="B85" s="1"/>
      <c r="C85" s="4"/>
      <c r="D85" s="3"/>
      <c r="E85" s="4"/>
      <c r="F85" s="4"/>
      <c r="G85" s="3"/>
      <c r="H85" s="4"/>
      <c r="I85" s="4"/>
      <c r="J85" s="14"/>
      <c r="K85" s="29"/>
    </row>
    <row r="86" spans="2:11" x14ac:dyDescent="0.25">
      <c r="B86" s="1"/>
      <c r="C86" s="4"/>
      <c r="D86" s="3"/>
      <c r="E86" s="4"/>
      <c r="F86" s="4"/>
      <c r="G86" s="3"/>
      <c r="H86" s="4"/>
      <c r="I86" s="4"/>
      <c r="J86" s="14"/>
      <c r="K86" s="29"/>
    </row>
    <row r="87" spans="2:11" x14ac:dyDescent="0.25">
      <c r="B87" s="1"/>
      <c r="C87" s="4"/>
      <c r="D87" s="3"/>
      <c r="E87" s="4"/>
      <c r="F87" s="4"/>
      <c r="G87" s="3"/>
      <c r="H87" s="4"/>
      <c r="I87" s="4"/>
      <c r="J87" s="14"/>
      <c r="K87" s="29"/>
    </row>
    <row r="88" spans="2:11" x14ac:dyDescent="0.25">
      <c r="B88" s="1"/>
      <c r="C88" s="4"/>
      <c r="D88" s="3"/>
      <c r="E88" s="4"/>
      <c r="F88" s="4"/>
      <c r="G88" s="3"/>
      <c r="H88" s="4"/>
      <c r="I88" s="4"/>
      <c r="J88" s="14"/>
      <c r="K88" s="29"/>
    </row>
    <row r="89" spans="2:11" x14ac:dyDescent="0.25">
      <c r="B89" s="1"/>
      <c r="C89" s="4"/>
      <c r="D89" s="3"/>
      <c r="E89" s="4"/>
      <c r="F89" s="4"/>
      <c r="G89" s="3"/>
      <c r="H89" s="4"/>
      <c r="I89" s="4"/>
      <c r="J89" s="14"/>
      <c r="K89" s="29"/>
    </row>
    <row r="90" spans="2:11" x14ac:dyDescent="0.25">
      <c r="B90" s="1"/>
      <c r="C90" s="4"/>
      <c r="D90" s="3"/>
      <c r="E90" s="4"/>
      <c r="F90" s="4"/>
      <c r="G90" s="3"/>
      <c r="H90" s="4"/>
      <c r="I90" s="4"/>
      <c r="J90" s="14"/>
      <c r="K90" s="29"/>
    </row>
    <row r="91" spans="2:11" x14ac:dyDescent="0.25">
      <c r="B91" s="1"/>
      <c r="C91" s="4"/>
      <c r="D91" s="3"/>
      <c r="E91" s="4"/>
      <c r="F91" s="4"/>
      <c r="G91" s="3"/>
      <c r="H91" s="4"/>
      <c r="I91" s="4"/>
      <c r="J91" s="14"/>
      <c r="K91" s="29"/>
    </row>
    <row r="92" spans="2:11" x14ac:dyDescent="0.25">
      <c r="B92" s="1"/>
      <c r="C92" s="4"/>
      <c r="D92" s="3"/>
      <c r="E92" s="4"/>
      <c r="F92" s="4"/>
      <c r="G92" s="3"/>
      <c r="H92" s="4"/>
      <c r="I92" s="4"/>
      <c r="J92" s="14"/>
      <c r="K92" s="29"/>
    </row>
    <row r="93" spans="2:11" x14ac:dyDescent="0.25">
      <c r="B93" s="1"/>
      <c r="C93" s="4"/>
      <c r="D93" s="3"/>
      <c r="E93" s="4"/>
      <c r="F93" s="4"/>
      <c r="G93" s="3"/>
      <c r="H93" s="4"/>
      <c r="I93" s="4"/>
      <c r="J93" s="14"/>
      <c r="K93" s="29"/>
    </row>
    <row r="94" spans="2:11" x14ac:dyDescent="0.25">
      <c r="B94" s="1"/>
      <c r="C94" s="4"/>
      <c r="D94" s="3"/>
      <c r="E94" s="4"/>
      <c r="F94" s="4"/>
      <c r="G94" s="3"/>
      <c r="H94" s="4"/>
      <c r="I94" s="4"/>
      <c r="J94" s="14"/>
      <c r="K94" s="29"/>
    </row>
    <row r="95" spans="2:11" x14ac:dyDescent="0.25">
      <c r="B95" s="1"/>
      <c r="C95" s="4"/>
      <c r="D95" s="3"/>
      <c r="E95" s="4"/>
      <c r="F95" s="4"/>
      <c r="G95" s="3"/>
      <c r="H95" s="4"/>
      <c r="I95" s="4"/>
      <c r="J95" s="14"/>
      <c r="K95" s="29"/>
    </row>
    <row r="96" spans="2:11" x14ac:dyDescent="0.25">
      <c r="B96" s="1"/>
      <c r="C96" s="4"/>
      <c r="D96" s="3"/>
      <c r="E96" s="4"/>
      <c r="F96" s="4"/>
      <c r="G96" s="3"/>
      <c r="H96" s="4"/>
      <c r="I96" s="4"/>
      <c r="J96" s="14"/>
      <c r="K96" s="29"/>
    </row>
    <row r="97" spans="2:11" x14ac:dyDescent="0.25">
      <c r="B97" s="1"/>
      <c r="C97" s="4"/>
      <c r="D97" s="3"/>
      <c r="E97" s="4"/>
      <c r="F97" s="4"/>
      <c r="G97" s="3"/>
      <c r="H97" s="4"/>
      <c r="I97" s="4"/>
      <c r="J97" s="14"/>
      <c r="K97" s="29"/>
    </row>
    <row r="98" spans="2:11" x14ac:dyDescent="0.25">
      <c r="B98" s="1"/>
      <c r="C98" s="4"/>
      <c r="D98" s="3"/>
      <c r="E98" s="4"/>
      <c r="F98" s="4"/>
      <c r="G98" s="3"/>
      <c r="H98" s="4"/>
      <c r="I98" s="4"/>
      <c r="J98" s="14"/>
      <c r="K98" s="29"/>
    </row>
    <row r="99" spans="2:11" x14ac:dyDescent="0.25">
      <c r="B99" s="1"/>
      <c r="C99" s="4"/>
      <c r="D99" s="3"/>
      <c r="E99" s="4"/>
      <c r="F99" s="4"/>
      <c r="G99" s="3"/>
      <c r="H99" s="4"/>
      <c r="I99" s="4"/>
      <c r="J99" s="14"/>
      <c r="K99" s="29"/>
    </row>
    <row r="100" spans="2:11" x14ac:dyDescent="0.25">
      <c r="B100" s="1"/>
      <c r="C100" s="4"/>
      <c r="D100" s="3"/>
      <c r="E100" s="4"/>
      <c r="F100" s="4"/>
      <c r="G100" s="3"/>
      <c r="H100" s="4"/>
      <c r="I100" s="4"/>
      <c r="J100" s="14"/>
      <c r="K100" s="29"/>
    </row>
    <row r="101" spans="2:11" x14ac:dyDescent="0.25">
      <c r="B101" s="1"/>
      <c r="C101" s="4"/>
      <c r="D101" s="3"/>
      <c r="E101" s="4"/>
      <c r="F101" s="4"/>
      <c r="G101" s="3"/>
      <c r="H101" s="4"/>
      <c r="I101" s="4"/>
      <c r="J101" s="14"/>
      <c r="K101" s="29"/>
    </row>
    <row r="102" spans="2:11" x14ac:dyDescent="0.25">
      <c r="B102" s="1"/>
      <c r="C102" s="4"/>
      <c r="D102" s="3"/>
      <c r="E102" s="4"/>
      <c r="F102" s="4"/>
      <c r="G102" s="3"/>
      <c r="H102" s="4"/>
      <c r="I102" s="4"/>
      <c r="J102" s="14"/>
      <c r="K102" s="29"/>
    </row>
    <row r="103" spans="2:11" x14ac:dyDescent="0.25">
      <c r="B103" s="1"/>
      <c r="C103" s="4"/>
      <c r="D103" s="3"/>
      <c r="E103" s="4"/>
      <c r="F103" s="4"/>
      <c r="G103" s="3"/>
      <c r="H103" s="4"/>
      <c r="I103" s="4"/>
      <c r="J103" s="14"/>
      <c r="K103" s="29"/>
    </row>
    <row r="104" spans="2:11" x14ac:dyDescent="0.25">
      <c r="B104" s="1"/>
      <c r="C104" s="4"/>
      <c r="D104" s="3"/>
      <c r="E104" s="4"/>
      <c r="F104" s="4"/>
      <c r="G104" s="3"/>
      <c r="H104" s="4"/>
      <c r="I104" s="4"/>
      <c r="J104" s="14"/>
      <c r="K104" s="29"/>
    </row>
    <row r="105" spans="2:11" x14ac:dyDescent="0.25">
      <c r="B105" s="1"/>
      <c r="C105" s="4"/>
      <c r="D105" s="3"/>
      <c r="E105" s="4"/>
      <c r="F105" s="4"/>
      <c r="G105" s="3"/>
      <c r="H105" s="4"/>
      <c r="I105" s="4"/>
      <c r="J105" s="14"/>
      <c r="K105" s="29"/>
    </row>
    <row r="106" spans="2:11" x14ac:dyDescent="0.25">
      <c r="B106" s="1"/>
      <c r="C106" s="4"/>
      <c r="D106" s="3"/>
      <c r="E106" s="4"/>
      <c r="F106" s="4"/>
      <c r="G106" s="3"/>
      <c r="H106" s="4"/>
      <c r="I106" s="4"/>
      <c r="J106" s="14"/>
      <c r="K106" s="29"/>
    </row>
    <row r="107" spans="2:11" x14ac:dyDescent="0.25">
      <c r="B107" s="1"/>
      <c r="C107" s="4"/>
      <c r="D107" s="3"/>
      <c r="E107" s="4"/>
      <c r="F107" s="4"/>
      <c r="G107" s="3"/>
      <c r="H107" s="4"/>
      <c r="I107" s="4"/>
      <c r="J107" s="14"/>
      <c r="K107" s="29"/>
    </row>
    <row r="108" spans="2:11" x14ac:dyDescent="0.25">
      <c r="B108" s="1"/>
      <c r="C108" s="4"/>
      <c r="D108" s="3"/>
      <c r="E108" s="4"/>
      <c r="F108" s="4"/>
      <c r="G108" s="3"/>
      <c r="H108" s="4"/>
      <c r="I108" s="4"/>
      <c r="J108" s="14"/>
      <c r="K108" s="29"/>
    </row>
    <row r="109" spans="2:11" x14ac:dyDescent="0.25">
      <c r="B109" s="1"/>
      <c r="C109" s="4"/>
      <c r="D109" s="3"/>
      <c r="E109" s="4"/>
      <c r="F109" s="4"/>
      <c r="G109" s="3"/>
      <c r="H109" s="4"/>
      <c r="I109" s="4"/>
      <c r="J109" s="14"/>
      <c r="K109" s="29"/>
    </row>
    <row r="110" spans="2:11" x14ac:dyDescent="0.25">
      <c r="B110" s="1"/>
      <c r="C110" s="4"/>
      <c r="D110" s="3"/>
      <c r="E110" s="4"/>
      <c r="F110" s="4"/>
      <c r="G110" s="3"/>
      <c r="H110" s="4"/>
      <c r="I110" s="4"/>
      <c r="J110" s="14"/>
      <c r="K110" s="29"/>
    </row>
    <row r="111" spans="2:11" x14ac:dyDescent="0.25">
      <c r="B111" s="1"/>
      <c r="C111" s="4"/>
      <c r="D111" s="3"/>
      <c r="E111" s="4"/>
      <c r="F111" s="4"/>
      <c r="G111" s="3"/>
      <c r="H111" s="4"/>
      <c r="I111" s="4"/>
      <c r="J111" s="14"/>
      <c r="K111" s="29"/>
    </row>
    <row r="112" spans="2:11" x14ac:dyDescent="0.25">
      <c r="B112" s="1"/>
      <c r="C112" s="4"/>
      <c r="D112" s="3"/>
      <c r="E112" s="4"/>
      <c r="F112" s="4"/>
      <c r="G112" s="3"/>
      <c r="H112" s="4"/>
      <c r="I112" s="4"/>
      <c r="J112" s="14"/>
      <c r="K112" s="29"/>
    </row>
    <row r="113" spans="2:11" x14ac:dyDescent="0.25">
      <c r="B113" s="1"/>
      <c r="C113" s="4"/>
      <c r="D113" s="3"/>
      <c r="E113" s="4"/>
      <c r="F113" s="4"/>
      <c r="G113" s="3"/>
      <c r="H113" s="4"/>
      <c r="I113" s="4"/>
      <c r="J113" s="14"/>
      <c r="K113" s="29"/>
    </row>
    <row r="114" spans="2:11" x14ac:dyDescent="0.25">
      <c r="B114" s="1"/>
      <c r="C114" s="4"/>
      <c r="D114" s="3"/>
      <c r="E114" s="4"/>
      <c r="F114" s="4"/>
      <c r="G114" s="3"/>
      <c r="H114" s="4"/>
      <c r="I114" s="4"/>
      <c r="J114" s="14"/>
      <c r="K114" s="29"/>
    </row>
    <row r="115" spans="2:11" x14ac:dyDescent="0.25">
      <c r="B115" s="1"/>
      <c r="C115" s="4"/>
      <c r="D115" s="3"/>
      <c r="E115" s="4"/>
      <c r="F115" s="4"/>
      <c r="G115" s="3"/>
      <c r="H115" s="4"/>
      <c r="I115" s="4"/>
      <c r="J115" s="14"/>
      <c r="K115" s="29"/>
    </row>
    <row r="116" spans="2:11" x14ac:dyDescent="0.25">
      <c r="B116" s="1"/>
      <c r="C116" s="4"/>
      <c r="D116" s="3"/>
      <c r="E116" s="4"/>
      <c r="F116" s="4"/>
      <c r="G116" s="3"/>
      <c r="H116" s="4"/>
      <c r="I116" s="4"/>
      <c r="J116" s="14"/>
      <c r="K116" s="29"/>
    </row>
    <row r="117" spans="2:11" x14ac:dyDescent="0.25">
      <c r="B117" s="1"/>
      <c r="C117" s="4"/>
      <c r="D117" s="3"/>
      <c r="E117" s="4"/>
      <c r="F117" s="4"/>
      <c r="G117" s="3"/>
      <c r="H117" s="4"/>
      <c r="I117" s="4"/>
      <c r="J117" s="14"/>
      <c r="K117" s="29"/>
    </row>
    <row r="118" spans="2:11" x14ac:dyDescent="0.25">
      <c r="B118" s="1"/>
      <c r="C118" s="4"/>
      <c r="D118" s="3"/>
      <c r="E118" s="4"/>
      <c r="F118" s="4"/>
      <c r="G118" s="3"/>
      <c r="H118" s="4"/>
      <c r="I118" s="4"/>
      <c r="J118" s="14"/>
      <c r="K118" s="29"/>
    </row>
    <row r="119" spans="2:11" x14ac:dyDescent="0.25">
      <c r="B119" s="1"/>
      <c r="C119" s="4"/>
      <c r="D119" s="3"/>
      <c r="E119" s="4"/>
      <c r="F119" s="4"/>
      <c r="G119" s="3"/>
      <c r="H119" s="4"/>
      <c r="I119" s="4"/>
      <c r="J119" s="14"/>
      <c r="K119" s="29"/>
    </row>
    <row r="120" spans="2:11" x14ac:dyDescent="0.25">
      <c r="B120" s="1"/>
      <c r="C120" s="4"/>
      <c r="D120" s="3"/>
      <c r="E120" s="4"/>
      <c r="F120" s="4"/>
      <c r="G120" s="3"/>
      <c r="H120" s="4"/>
      <c r="I120" s="4"/>
      <c r="J120" s="14"/>
      <c r="K120" s="29"/>
    </row>
    <row r="121" spans="2:11" x14ac:dyDescent="0.25">
      <c r="B121" s="1"/>
      <c r="C121" s="4"/>
      <c r="D121" s="3"/>
      <c r="E121" s="4"/>
      <c r="F121" s="4"/>
      <c r="G121" s="3"/>
      <c r="H121" s="4"/>
      <c r="I121" s="4"/>
      <c r="J121" s="14"/>
      <c r="K121" s="29"/>
    </row>
    <row r="122" spans="2:11" x14ac:dyDescent="0.25">
      <c r="B122" s="1"/>
      <c r="C122" s="4"/>
      <c r="D122" s="3"/>
      <c r="E122" s="4"/>
      <c r="F122" s="4"/>
      <c r="G122" s="3"/>
      <c r="H122" s="4"/>
      <c r="I122" s="4"/>
      <c r="J122" s="14"/>
      <c r="K122" s="29"/>
    </row>
    <row r="123" spans="2:11" x14ac:dyDescent="0.25">
      <c r="B123" s="1"/>
      <c r="C123" s="4"/>
      <c r="D123" s="3"/>
      <c r="E123" s="4"/>
      <c r="F123" s="4"/>
      <c r="G123" s="3"/>
      <c r="H123" s="4"/>
      <c r="I123" s="4"/>
      <c r="J123" s="14"/>
      <c r="K123" s="29"/>
    </row>
    <row r="124" spans="2:11" x14ac:dyDescent="0.25">
      <c r="B124" s="1"/>
      <c r="C124" s="4"/>
      <c r="D124" s="3"/>
      <c r="E124" s="4"/>
      <c r="F124" s="4"/>
      <c r="G124" s="3"/>
      <c r="H124" s="4"/>
      <c r="I124" s="4"/>
      <c r="J124" s="14"/>
      <c r="K124" s="29"/>
    </row>
    <row r="125" spans="2:11" x14ac:dyDescent="0.25">
      <c r="B125" s="1"/>
      <c r="C125" s="4"/>
      <c r="D125" s="3"/>
      <c r="E125" s="4"/>
      <c r="F125" s="4"/>
      <c r="G125" s="3"/>
      <c r="H125" s="4"/>
      <c r="I125" s="4"/>
      <c r="J125" s="14"/>
      <c r="K125" s="29"/>
    </row>
    <row r="126" spans="2:11" x14ac:dyDescent="0.25">
      <c r="B126" s="1"/>
      <c r="C126" s="4"/>
      <c r="D126" s="3"/>
      <c r="E126" s="4"/>
      <c r="F126" s="4"/>
      <c r="G126" s="3"/>
      <c r="H126" s="4"/>
      <c r="I126" s="4"/>
      <c r="J126" s="14"/>
      <c r="K126" s="29"/>
    </row>
    <row r="127" spans="2:11" x14ac:dyDescent="0.25">
      <c r="B127" s="1"/>
      <c r="C127" s="4"/>
      <c r="D127" s="3"/>
      <c r="E127" s="4"/>
      <c r="F127" s="4"/>
      <c r="G127" s="3"/>
      <c r="H127" s="4"/>
      <c r="I127" s="4"/>
      <c r="J127" s="14"/>
      <c r="K127" s="29"/>
    </row>
    <row r="128" spans="2:11" x14ac:dyDescent="0.25">
      <c r="B128" s="1"/>
      <c r="C128" s="4"/>
      <c r="D128" s="3"/>
      <c r="E128" s="4"/>
      <c r="F128" s="4"/>
      <c r="G128" s="3"/>
      <c r="H128" s="4"/>
      <c r="I128" s="4"/>
      <c r="J128" s="14"/>
      <c r="K128" s="29"/>
    </row>
    <row r="129" spans="2:11" x14ac:dyDescent="0.25">
      <c r="B129" s="1"/>
      <c r="C129" s="4"/>
      <c r="D129" s="3"/>
      <c r="E129" s="4"/>
      <c r="F129" s="4"/>
      <c r="G129" s="3"/>
      <c r="H129" s="4"/>
      <c r="I129" s="4"/>
      <c r="J129" s="14"/>
      <c r="K129" s="29"/>
    </row>
    <row r="130" spans="2:11" x14ac:dyDescent="0.25">
      <c r="B130" s="1"/>
      <c r="C130" s="4"/>
      <c r="D130" s="3"/>
      <c r="E130" s="4"/>
      <c r="F130" s="4"/>
      <c r="G130" s="3"/>
      <c r="H130" s="4"/>
      <c r="I130" s="4"/>
      <c r="J130" s="14"/>
      <c r="K130" s="29"/>
    </row>
    <row r="131" spans="2:11" x14ac:dyDescent="0.25">
      <c r="B131" s="1"/>
      <c r="C131" s="4"/>
      <c r="D131" s="3"/>
      <c r="E131" s="4"/>
      <c r="F131" s="4"/>
      <c r="G131" s="3"/>
      <c r="H131" s="4"/>
      <c r="I131" s="4"/>
      <c r="J131" s="14"/>
      <c r="K131" s="29"/>
    </row>
    <row r="132" spans="2:11" x14ac:dyDescent="0.25">
      <c r="B132" s="1"/>
      <c r="C132" s="4"/>
      <c r="D132" s="3"/>
      <c r="E132" s="4"/>
      <c r="F132" s="4"/>
      <c r="G132" s="3"/>
      <c r="H132" s="4"/>
      <c r="I132" s="4"/>
      <c r="J132" s="14"/>
      <c r="K132" s="29"/>
    </row>
    <row r="133" spans="2:11" x14ac:dyDescent="0.25">
      <c r="B133" s="1"/>
      <c r="C133" s="4"/>
      <c r="D133" s="3"/>
      <c r="E133" s="4"/>
      <c r="F133" s="4"/>
      <c r="G133" s="3"/>
      <c r="H133" s="4"/>
      <c r="I133" s="4"/>
      <c r="J133" s="14"/>
      <c r="K133" s="29"/>
    </row>
    <row r="134" spans="2:11" x14ac:dyDescent="0.25">
      <c r="B134" s="1"/>
      <c r="C134" s="4"/>
      <c r="D134" s="3"/>
      <c r="E134" s="4"/>
      <c r="F134" s="4"/>
      <c r="G134" s="3"/>
      <c r="H134" s="4"/>
      <c r="I134" s="4"/>
      <c r="J134" s="14"/>
      <c r="K134" s="29"/>
    </row>
    <row r="135" spans="2:11" x14ac:dyDescent="0.25">
      <c r="B135" s="1"/>
      <c r="C135" s="4"/>
      <c r="D135" s="3"/>
      <c r="E135" s="4"/>
      <c r="F135" s="4"/>
      <c r="G135" s="3"/>
      <c r="H135" s="4"/>
      <c r="I135" s="4"/>
      <c r="J135" s="14"/>
      <c r="K135" s="29"/>
    </row>
    <row r="136" spans="2:11" x14ac:dyDescent="0.25">
      <c r="B136" s="1"/>
      <c r="C136" s="4"/>
      <c r="D136" s="3"/>
      <c r="E136" s="4"/>
      <c r="F136" s="4"/>
      <c r="G136" s="3"/>
      <c r="H136" s="4"/>
      <c r="I136" s="4"/>
      <c r="J136" s="14"/>
      <c r="K136" s="29"/>
    </row>
    <row r="137" spans="2:11" x14ac:dyDescent="0.25">
      <c r="B137" s="1"/>
      <c r="C137" s="4"/>
      <c r="D137" s="3"/>
      <c r="E137" s="4"/>
      <c r="F137" s="4"/>
      <c r="G137" s="3"/>
      <c r="H137" s="4"/>
      <c r="I137" s="4"/>
      <c r="J137" s="14"/>
      <c r="K137" s="29"/>
    </row>
    <row r="138" spans="2:11" x14ac:dyDescent="0.25">
      <c r="B138" s="1"/>
      <c r="C138" s="4"/>
      <c r="D138" s="3"/>
      <c r="E138" s="4"/>
      <c r="F138" s="4"/>
      <c r="G138" s="3"/>
      <c r="H138" s="4"/>
      <c r="I138" s="4"/>
      <c r="J138" s="14"/>
      <c r="K138" s="29"/>
    </row>
    <row r="139" spans="2:11" x14ac:dyDescent="0.25">
      <c r="B139" s="1"/>
      <c r="C139" s="4"/>
      <c r="D139" s="3"/>
      <c r="E139" s="4"/>
      <c r="F139" s="4"/>
      <c r="G139" s="3"/>
      <c r="H139" s="4"/>
      <c r="I139" s="4"/>
      <c r="J139" s="14"/>
      <c r="K139" s="29"/>
    </row>
    <row r="140" spans="2:11" x14ac:dyDescent="0.25">
      <c r="B140" s="1"/>
      <c r="C140" s="4"/>
      <c r="D140" s="3"/>
      <c r="E140" s="4"/>
      <c r="F140" s="4"/>
      <c r="G140" s="3"/>
      <c r="H140" s="4"/>
      <c r="I140" s="4"/>
      <c r="J140" s="14"/>
      <c r="K140" s="29"/>
    </row>
    <row r="141" spans="2:11" x14ac:dyDescent="0.25">
      <c r="B141" s="1"/>
      <c r="C141" s="4"/>
      <c r="D141" s="3"/>
      <c r="E141" s="4"/>
      <c r="F141" s="4"/>
      <c r="G141" s="3"/>
      <c r="H141" s="4"/>
      <c r="I141" s="4"/>
      <c r="J141" s="14"/>
      <c r="K141" s="29"/>
    </row>
    <row r="142" spans="2:11" x14ac:dyDescent="0.25">
      <c r="B142" s="1"/>
      <c r="C142" s="4"/>
      <c r="D142" s="3"/>
      <c r="E142" s="4"/>
      <c r="F142" s="4"/>
      <c r="G142" s="3"/>
      <c r="H142" s="4"/>
      <c r="I142" s="4"/>
      <c r="J142" s="14"/>
      <c r="K142" s="29"/>
    </row>
    <row r="143" spans="2:11" x14ac:dyDescent="0.25">
      <c r="B143" s="1"/>
      <c r="C143" s="4"/>
      <c r="D143" s="3"/>
      <c r="E143" s="4"/>
      <c r="F143" s="4"/>
      <c r="G143" s="3"/>
      <c r="H143" s="4"/>
      <c r="I143" s="4"/>
      <c r="J143" s="14"/>
      <c r="K143" s="29"/>
    </row>
    <row r="144" spans="2:11" x14ac:dyDescent="0.25">
      <c r="B144" s="1"/>
      <c r="C144" s="4"/>
      <c r="D144" s="3"/>
      <c r="E144" s="4"/>
      <c r="F144" s="4"/>
      <c r="G144" s="3"/>
      <c r="H144" s="4"/>
      <c r="I144" s="4"/>
      <c r="J144" s="14"/>
      <c r="K144" s="29"/>
    </row>
    <row r="145" spans="2:11" x14ac:dyDescent="0.25">
      <c r="B145" s="1"/>
      <c r="C145" s="4"/>
      <c r="D145" s="3"/>
      <c r="E145" s="4"/>
      <c r="F145" s="4"/>
      <c r="G145" s="3"/>
      <c r="H145" s="4"/>
      <c r="I145" s="4"/>
      <c r="J145" s="14"/>
      <c r="K145" s="29"/>
    </row>
    <row r="146" spans="2:11" x14ac:dyDescent="0.25">
      <c r="B146" s="1"/>
      <c r="C146" s="4"/>
      <c r="D146" s="3"/>
      <c r="E146" s="4"/>
      <c r="F146" s="4"/>
      <c r="G146" s="3"/>
      <c r="H146" s="4"/>
      <c r="I146" s="4"/>
      <c r="J146" s="14"/>
      <c r="K146" s="29"/>
    </row>
    <row r="147" spans="2:11" x14ac:dyDescent="0.25">
      <c r="B147" s="1"/>
      <c r="C147" s="4"/>
      <c r="D147" s="3"/>
      <c r="E147" s="4"/>
      <c r="F147" s="4"/>
      <c r="G147" s="3"/>
      <c r="H147" s="4"/>
      <c r="I147" s="4"/>
      <c r="J147" s="14"/>
      <c r="K147" s="29"/>
    </row>
    <row r="148" spans="2:11" x14ac:dyDescent="0.25">
      <c r="B148" s="1"/>
      <c r="C148" s="4"/>
      <c r="D148" s="3"/>
      <c r="E148" s="4"/>
      <c r="F148" s="4"/>
      <c r="G148" s="3"/>
      <c r="H148" s="4"/>
      <c r="I148" s="4"/>
      <c r="J148" s="14"/>
      <c r="K148" s="29"/>
    </row>
    <row r="149" spans="2:11" x14ac:dyDescent="0.25">
      <c r="B149" s="1"/>
      <c r="C149" s="4"/>
      <c r="D149" s="3"/>
      <c r="E149" s="4"/>
      <c r="F149" s="4"/>
      <c r="G149" s="3"/>
      <c r="H149" s="4"/>
      <c r="I149" s="4"/>
      <c r="J149" s="14"/>
      <c r="K149" s="29"/>
    </row>
    <row r="150" spans="2:11" x14ac:dyDescent="0.25">
      <c r="B150" s="1"/>
      <c r="C150" s="4"/>
      <c r="D150" s="3"/>
      <c r="E150" s="4"/>
      <c r="F150" s="4"/>
      <c r="G150" s="3"/>
      <c r="H150" s="4"/>
      <c r="I150" s="4"/>
      <c r="J150" s="14"/>
      <c r="K150" s="29"/>
    </row>
    <row r="151" spans="2:11" x14ac:dyDescent="0.25">
      <c r="B151" s="1"/>
      <c r="C151" s="4"/>
      <c r="D151" s="3"/>
      <c r="E151" s="4"/>
      <c r="F151" s="4"/>
      <c r="G151" s="3"/>
      <c r="H151" s="4"/>
      <c r="I151" s="4"/>
      <c r="J151" s="14"/>
      <c r="K151" s="29"/>
    </row>
    <row r="152" spans="2:11" x14ac:dyDescent="0.25">
      <c r="B152" s="1"/>
      <c r="C152" s="4"/>
      <c r="D152" s="3"/>
      <c r="E152" s="4"/>
      <c r="F152" s="4"/>
      <c r="G152" s="3"/>
      <c r="H152" s="4"/>
      <c r="I152" s="4"/>
      <c r="J152" s="14"/>
      <c r="K152" s="29"/>
    </row>
    <row r="153" spans="2:11" x14ac:dyDescent="0.25">
      <c r="B153" s="1"/>
      <c r="C153" s="4"/>
      <c r="D153" s="3"/>
      <c r="E153" s="4"/>
      <c r="F153" s="4"/>
      <c r="G153" s="3"/>
      <c r="H153" s="4"/>
      <c r="I153" s="4"/>
      <c r="J153" s="14"/>
      <c r="K153" s="29"/>
    </row>
    <row r="154" spans="2:11" x14ac:dyDescent="0.25">
      <c r="B154" s="1"/>
      <c r="C154" s="4"/>
      <c r="D154" s="3"/>
      <c r="E154" s="4"/>
      <c r="F154" s="4"/>
      <c r="G154" s="3"/>
      <c r="H154" s="4"/>
      <c r="I154" s="4"/>
      <c r="J154" s="14"/>
      <c r="K154" s="29"/>
    </row>
    <row r="155" spans="2:11" x14ac:dyDescent="0.25">
      <c r="B155" s="1"/>
      <c r="C155" s="4"/>
      <c r="D155" s="3"/>
      <c r="E155" s="4"/>
      <c r="F155" s="4"/>
      <c r="G155" s="3"/>
      <c r="H155" s="4"/>
      <c r="I155" s="4"/>
      <c r="J155" s="14"/>
      <c r="K155" s="29"/>
    </row>
    <row r="156" spans="2:11" x14ac:dyDescent="0.25">
      <c r="B156" s="1"/>
      <c r="C156" s="4"/>
      <c r="D156" s="3"/>
      <c r="E156" s="4"/>
      <c r="F156" s="4"/>
      <c r="G156" s="3"/>
      <c r="H156" s="4"/>
      <c r="I156" s="4"/>
      <c r="J156" s="14"/>
      <c r="K156" s="29"/>
    </row>
    <row r="157" spans="2:11" x14ac:dyDescent="0.25">
      <c r="B157" s="1"/>
      <c r="C157" s="4"/>
      <c r="D157" s="3"/>
      <c r="E157" s="4"/>
      <c r="F157" s="4"/>
      <c r="G157" s="3"/>
      <c r="H157" s="4"/>
      <c r="I157" s="4"/>
      <c r="J157" s="14"/>
      <c r="K157" s="29"/>
    </row>
    <row r="158" spans="2:11" x14ac:dyDescent="0.25">
      <c r="B158" s="1"/>
      <c r="C158" s="4"/>
      <c r="D158" s="3"/>
      <c r="E158" s="4"/>
      <c r="F158" s="4"/>
      <c r="G158" s="3"/>
      <c r="H158" s="4"/>
      <c r="I158" s="4"/>
      <c r="J158" s="14"/>
      <c r="K158" s="29"/>
    </row>
    <row r="159" spans="2:11" x14ac:dyDescent="0.25">
      <c r="B159" s="1"/>
      <c r="C159" s="4"/>
      <c r="D159" s="3"/>
      <c r="E159" s="4"/>
      <c r="F159" s="4"/>
      <c r="G159" s="3"/>
      <c r="H159" s="4"/>
      <c r="I159" s="4"/>
      <c r="J159" s="14"/>
      <c r="K159" s="29"/>
    </row>
    <row r="160" spans="2:11" x14ac:dyDescent="0.25">
      <c r="B160" s="1"/>
      <c r="C160" s="4"/>
      <c r="D160" s="3"/>
      <c r="E160" s="4"/>
      <c r="F160" s="4"/>
      <c r="G160" s="3"/>
      <c r="H160" s="4"/>
      <c r="I160" s="4"/>
      <c r="J160" s="14"/>
      <c r="K160" s="29"/>
    </row>
    <row r="161" spans="2:11" x14ac:dyDescent="0.25">
      <c r="B161" s="1"/>
      <c r="C161" s="4"/>
      <c r="D161" s="3"/>
      <c r="E161" s="4"/>
      <c r="F161" s="4"/>
      <c r="G161" s="3"/>
      <c r="H161" s="4"/>
      <c r="I161" s="4"/>
      <c r="J161" s="14"/>
      <c r="K161" s="29"/>
    </row>
    <row r="162" spans="2:11" x14ac:dyDescent="0.25">
      <c r="B162" s="1"/>
      <c r="C162" s="4"/>
      <c r="D162" s="3"/>
      <c r="E162" s="4"/>
      <c r="F162" s="4"/>
      <c r="G162" s="3"/>
      <c r="H162" s="4"/>
      <c r="I162" s="4"/>
      <c r="J162" s="14"/>
      <c r="K162" s="29"/>
    </row>
    <row r="163" spans="2:11" x14ac:dyDescent="0.25">
      <c r="B163" s="1"/>
      <c r="C163" s="4"/>
      <c r="D163" s="3"/>
      <c r="E163" s="4"/>
      <c r="F163" s="4"/>
      <c r="G163" s="3"/>
      <c r="H163" s="4"/>
      <c r="I163" s="4"/>
      <c r="J163" s="14"/>
      <c r="K163" s="29"/>
    </row>
    <row r="164" spans="2:11" x14ac:dyDescent="0.25">
      <c r="B164" s="1"/>
      <c r="C164" s="4"/>
      <c r="D164" s="3"/>
      <c r="E164" s="4"/>
      <c r="F164" s="4"/>
      <c r="G164" s="3"/>
      <c r="H164" s="4"/>
      <c r="I164" s="4"/>
      <c r="J164" s="14"/>
      <c r="K164" s="29"/>
    </row>
    <row r="165" spans="2:11" x14ac:dyDescent="0.25">
      <c r="B165" s="1"/>
      <c r="C165" s="4"/>
      <c r="D165" s="3"/>
      <c r="E165" s="4"/>
      <c r="F165" s="4"/>
      <c r="G165" s="3"/>
      <c r="H165" s="4"/>
      <c r="I165" s="4"/>
      <c r="J165" s="14"/>
      <c r="K165" s="29"/>
    </row>
    <row r="166" spans="2:11" x14ac:dyDescent="0.25">
      <c r="B166" s="1"/>
      <c r="C166" s="4"/>
      <c r="D166" s="3"/>
      <c r="E166" s="4"/>
      <c r="F166" s="4"/>
      <c r="G166" s="3"/>
      <c r="H166" s="4"/>
      <c r="I166" s="4"/>
      <c r="J166" s="14"/>
      <c r="K166" s="29"/>
    </row>
    <row r="167" spans="2:11" x14ac:dyDescent="0.25">
      <c r="B167" s="1"/>
      <c r="C167" s="4"/>
      <c r="D167" s="3"/>
      <c r="E167" s="4"/>
      <c r="F167" s="4"/>
      <c r="G167" s="3"/>
      <c r="H167" s="4"/>
      <c r="I167" s="4"/>
      <c r="J167" s="14"/>
      <c r="K167" s="29"/>
    </row>
    <row r="168" spans="2:11" x14ac:dyDescent="0.25">
      <c r="B168" s="1"/>
      <c r="C168" s="4"/>
      <c r="D168" s="3"/>
      <c r="E168" s="4"/>
      <c r="F168" s="4"/>
      <c r="G168" s="3"/>
      <c r="H168" s="4"/>
      <c r="I168" s="4"/>
      <c r="J168" s="14"/>
      <c r="K168" s="29"/>
    </row>
    <row r="169" spans="2:11" x14ac:dyDescent="0.25">
      <c r="B169" s="1"/>
      <c r="C169" s="4"/>
      <c r="D169" s="3"/>
      <c r="E169" s="4"/>
      <c r="F169" s="4"/>
      <c r="G169" s="3"/>
      <c r="H169" s="4"/>
      <c r="I169" s="4"/>
      <c r="J169" s="14"/>
      <c r="K169" s="29"/>
    </row>
    <row r="170" spans="2:11" x14ac:dyDescent="0.25">
      <c r="B170" s="1"/>
      <c r="C170" s="4"/>
      <c r="D170" s="3"/>
      <c r="E170" s="4"/>
      <c r="F170" s="4"/>
      <c r="G170" s="3"/>
      <c r="H170" s="4"/>
      <c r="I170" s="4"/>
      <c r="J170" s="14"/>
      <c r="K170" s="29"/>
    </row>
    <row r="171" spans="2:11" x14ac:dyDescent="0.25">
      <c r="B171" s="1"/>
      <c r="C171" s="4"/>
      <c r="D171" s="3"/>
      <c r="E171" s="4"/>
      <c r="F171" s="4"/>
      <c r="G171" s="3"/>
      <c r="H171" s="4"/>
      <c r="I171" s="4"/>
      <c r="J171" s="14"/>
      <c r="K171" s="29"/>
    </row>
    <row r="172" spans="2:11" x14ac:dyDescent="0.25">
      <c r="B172" s="1"/>
      <c r="C172" s="4"/>
      <c r="D172" s="3"/>
      <c r="E172" s="4"/>
      <c r="F172" s="4"/>
      <c r="G172" s="3"/>
      <c r="H172" s="4"/>
      <c r="I172" s="4"/>
      <c r="J172" s="14"/>
      <c r="K172" s="29"/>
    </row>
    <row r="173" spans="2:11" x14ac:dyDescent="0.25">
      <c r="B173" s="1"/>
      <c r="C173" s="4"/>
      <c r="D173" s="3"/>
      <c r="E173" s="4"/>
      <c r="F173" s="4"/>
      <c r="G173" s="3"/>
      <c r="H173" s="4"/>
      <c r="I173" s="4"/>
      <c r="J173" s="14"/>
      <c r="K173" s="29"/>
    </row>
    <row r="174" spans="2:11" x14ac:dyDescent="0.25">
      <c r="B174" s="1"/>
      <c r="C174" s="4"/>
      <c r="D174" s="3"/>
      <c r="E174" s="4"/>
      <c r="F174" s="4"/>
      <c r="G174" s="3"/>
      <c r="H174" s="4"/>
      <c r="I174" s="4"/>
      <c r="J174" s="14"/>
      <c r="K174" s="29"/>
    </row>
    <row r="175" spans="2:11" x14ac:dyDescent="0.25">
      <c r="B175" s="1"/>
      <c r="C175" s="4"/>
      <c r="D175" s="3"/>
      <c r="E175" s="4"/>
      <c r="F175" s="4"/>
      <c r="G175" s="3"/>
      <c r="H175" s="4"/>
      <c r="I175" s="4"/>
      <c r="J175" s="14"/>
      <c r="K175" s="29"/>
    </row>
    <row r="176" spans="2:11" x14ac:dyDescent="0.25">
      <c r="B176" s="1"/>
      <c r="C176" s="4"/>
      <c r="D176" s="3"/>
      <c r="E176" s="4"/>
      <c r="F176" s="4"/>
      <c r="G176" s="3"/>
      <c r="H176" s="4"/>
      <c r="I176" s="4"/>
      <c r="J176" s="14"/>
      <c r="K176" s="29"/>
    </row>
    <row r="177" spans="2:11" x14ac:dyDescent="0.25">
      <c r="B177" s="1"/>
      <c r="C177" s="4"/>
      <c r="D177" s="3"/>
      <c r="E177" s="4"/>
      <c r="F177" s="4"/>
      <c r="G177" s="3"/>
      <c r="H177" s="4"/>
      <c r="I177" s="4"/>
      <c r="J177" s="14"/>
      <c r="K177" s="29"/>
    </row>
    <row r="178" spans="2:11" x14ac:dyDescent="0.25">
      <c r="B178" s="1"/>
      <c r="C178" s="4"/>
      <c r="D178" s="3"/>
      <c r="E178" s="4"/>
      <c r="F178" s="4"/>
      <c r="G178" s="3"/>
      <c r="H178" s="4"/>
      <c r="I178" s="4"/>
      <c r="J178" s="14"/>
      <c r="K178" s="29"/>
    </row>
    <row r="179" spans="2:11" x14ac:dyDescent="0.25">
      <c r="B179" s="1"/>
      <c r="C179" s="4"/>
      <c r="D179" s="3"/>
      <c r="E179" s="4"/>
      <c r="F179" s="4"/>
      <c r="G179" s="3"/>
      <c r="H179" s="4"/>
      <c r="I179" s="4"/>
      <c r="J179" s="14"/>
      <c r="K179" s="29"/>
    </row>
    <row r="180" spans="2:11" x14ac:dyDescent="0.25">
      <c r="B180" s="1"/>
      <c r="C180" s="4"/>
      <c r="D180" s="3"/>
      <c r="E180" s="4"/>
      <c r="F180" s="4"/>
      <c r="G180" s="3"/>
      <c r="H180" s="4"/>
      <c r="I180" s="4"/>
      <c r="J180" s="14"/>
      <c r="K180" s="29"/>
    </row>
    <row r="181" spans="2:11" x14ac:dyDescent="0.25">
      <c r="B181" s="1"/>
      <c r="C181" s="4"/>
      <c r="D181" s="3"/>
      <c r="E181" s="4"/>
      <c r="F181" s="4"/>
      <c r="G181" s="3"/>
      <c r="H181" s="4"/>
      <c r="I181" s="4"/>
      <c r="J181" s="14"/>
      <c r="K181" s="29"/>
    </row>
    <row r="182" spans="2:11" x14ac:dyDescent="0.25">
      <c r="B182" s="1"/>
      <c r="C182" s="4"/>
      <c r="D182" s="3"/>
      <c r="E182" s="4"/>
      <c r="F182" s="4"/>
      <c r="G182" s="3"/>
      <c r="H182" s="4"/>
      <c r="I182" s="4"/>
      <c r="J182" s="14"/>
      <c r="K182" s="29"/>
    </row>
    <row r="183" spans="2:11" x14ac:dyDescent="0.25">
      <c r="B183" s="1"/>
      <c r="C183" s="4"/>
      <c r="D183" s="3"/>
      <c r="E183" s="4"/>
      <c r="F183" s="4"/>
      <c r="G183" s="3"/>
      <c r="H183" s="4"/>
      <c r="I183" s="4"/>
      <c r="J183" s="14"/>
      <c r="K183" s="29"/>
    </row>
    <row r="184" spans="2:11" x14ac:dyDescent="0.25">
      <c r="B184" s="1"/>
      <c r="C184" s="4"/>
      <c r="D184" s="3"/>
      <c r="E184" s="4"/>
      <c r="F184" s="4"/>
      <c r="G184" s="3"/>
      <c r="H184" s="4"/>
      <c r="I184" s="4"/>
      <c r="J184" s="14"/>
      <c r="K184" s="29"/>
    </row>
    <row r="185" spans="2:11" x14ac:dyDescent="0.25">
      <c r="B185" s="1"/>
      <c r="C185" s="4"/>
      <c r="D185" s="3"/>
      <c r="E185" s="4"/>
      <c r="F185" s="4"/>
      <c r="G185" s="3"/>
      <c r="H185" s="4"/>
      <c r="I185" s="4"/>
      <c r="J185" s="14"/>
      <c r="K185" s="29"/>
    </row>
    <row r="186" spans="2:11" x14ac:dyDescent="0.25">
      <c r="B186" s="1"/>
      <c r="C186" s="4"/>
      <c r="D186" s="3"/>
      <c r="E186" s="4"/>
      <c r="F186" s="4"/>
      <c r="G186" s="3"/>
      <c r="H186" s="4"/>
      <c r="I186" s="4"/>
      <c r="J186" s="14"/>
      <c r="K186" s="29"/>
    </row>
    <row r="187" spans="2:11" x14ac:dyDescent="0.25">
      <c r="B187" s="1"/>
      <c r="C187" s="4"/>
      <c r="D187" s="3"/>
      <c r="E187" s="4"/>
      <c r="F187" s="4"/>
      <c r="G187" s="3"/>
      <c r="H187" s="4"/>
      <c r="I187" s="4"/>
      <c r="J187" s="14"/>
      <c r="K187" s="29"/>
    </row>
    <row r="188" spans="2:11" x14ac:dyDescent="0.25">
      <c r="B188" s="1"/>
      <c r="C188" s="4"/>
      <c r="D188" s="3"/>
      <c r="E188" s="4"/>
      <c r="F188" s="4"/>
      <c r="G188" s="3"/>
      <c r="H188" s="4"/>
      <c r="I188" s="4"/>
      <c r="J188" s="14"/>
      <c r="K188" s="29"/>
    </row>
    <row r="189" spans="2:11" x14ac:dyDescent="0.25">
      <c r="B189" s="1"/>
      <c r="C189" s="4"/>
      <c r="D189" s="3"/>
      <c r="E189" s="4"/>
      <c r="F189" s="4"/>
      <c r="G189" s="3"/>
      <c r="H189" s="4"/>
      <c r="I189" s="4"/>
      <c r="J189" s="14"/>
      <c r="K189" s="29"/>
    </row>
    <row r="190" spans="2:11" x14ac:dyDescent="0.25">
      <c r="B190" s="1"/>
      <c r="C190" s="4"/>
      <c r="D190" s="3"/>
      <c r="E190" s="4"/>
      <c r="F190" s="4"/>
      <c r="G190" s="3"/>
      <c r="H190" s="4"/>
      <c r="I190" s="4"/>
      <c r="J190" s="14"/>
      <c r="K190" s="29"/>
    </row>
    <row r="191" spans="2:11" x14ac:dyDescent="0.25">
      <c r="B191" s="1"/>
      <c r="C191" s="4"/>
      <c r="D191" s="3"/>
      <c r="E191" s="4"/>
      <c r="F191" s="4"/>
      <c r="G191" s="3"/>
      <c r="H191" s="4"/>
      <c r="I191" s="4"/>
      <c r="J191" s="14"/>
      <c r="K191" s="29"/>
    </row>
    <row r="192" spans="2:11" x14ac:dyDescent="0.25">
      <c r="B192" s="1"/>
      <c r="C192" s="4"/>
      <c r="D192" s="3"/>
      <c r="E192" s="4"/>
      <c r="F192" s="4"/>
      <c r="G192" s="3"/>
      <c r="H192" s="4"/>
      <c r="I192" s="4"/>
      <c r="J192" s="14"/>
      <c r="K192" s="29"/>
    </row>
    <row r="193" spans="2:11" x14ac:dyDescent="0.25">
      <c r="B193" s="1"/>
      <c r="C193" s="4"/>
      <c r="D193" s="3"/>
      <c r="E193" s="4"/>
      <c r="F193" s="4"/>
      <c r="G193" s="3"/>
      <c r="H193" s="4"/>
      <c r="I193" s="4"/>
      <c r="J193" s="14"/>
      <c r="K193" s="29"/>
    </row>
    <row r="194" spans="2:11" x14ac:dyDescent="0.25">
      <c r="B194" s="1"/>
      <c r="C194" s="4"/>
      <c r="D194" s="3"/>
      <c r="E194" s="4"/>
      <c r="F194" s="4"/>
      <c r="G194" s="3"/>
      <c r="H194" s="4"/>
      <c r="I194" s="4"/>
      <c r="J194" s="14"/>
      <c r="K194" s="29"/>
    </row>
    <row r="195" spans="2:11" x14ac:dyDescent="0.25">
      <c r="B195" s="1"/>
      <c r="C195" s="4"/>
      <c r="D195" s="3"/>
      <c r="E195" s="4"/>
      <c r="F195" s="4"/>
      <c r="G195" s="3"/>
      <c r="H195" s="4"/>
      <c r="I195" s="4"/>
      <c r="J195" s="14"/>
      <c r="K195" s="29"/>
    </row>
    <row r="196" spans="2:11" x14ac:dyDescent="0.25">
      <c r="B196" s="1"/>
      <c r="C196" s="4"/>
      <c r="D196" s="3"/>
      <c r="E196" s="4"/>
      <c r="F196" s="4"/>
      <c r="G196" s="3"/>
      <c r="H196" s="4"/>
      <c r="I196" s="4"/>
      <c r="J196" s="14"/>
      <c r="K196" s="29"/>
    </row>
    <row r="197" spans="2:11" x14ac:dyDescent="0.25">
      <c r="B197" s="1"/>
      <c r="C197" s="4"/>
      <c r="D197" s="3"/>
      <c r="E197" s="4"/>
      <c r="F197" s="4"/>
      <c r="G197" s="3"/>
      <c r="H197" s="4"/>
      <c r="I197" s="4"/>
      <c r="J197" s="14"/>
      <c r="K197" s="29"/>
    </row>
    <row r="198" spans="2:11" x14ac:dyDescent="0.25">
      <c r="B198" s="1"/>
      <c r="C198" s="4"/>
      <c r="D198" s="3"/>
      <c r="E198" s="4"/>
      <c r="F198" s="4"/>
      <c r="G198" s="3"/>
      <c r="H198" s="4"/>
      <c r="I198" s="4"/>
      <c r="J198" s="14"/>
      <c r="K198" s="29"/>
    </row>
    <row r="199" spans="2:11" x14ac:dyDescent="0.25">
      <c r="B199" s="1"/>
      <c r="C199" s="4"/>
      <c r="D199" s="3"/>
      <c r="E199" s="4"/>
      <c r="F199" s="4"/>
      <c r="G199" s="3"/>
      <c r="H199" s="4"/>
      <c r="I199" s="4"/>
      <c r="J199" s="14"/>
      <c r="K199" s="29"/>
    </row>
    <row r="200" spans="2:11" x14ac:dyDescent="0.25">
      <c r="B200" s="1"/>
      <c r="C200" s="4"/>
      <c r="D200" s="3"/>
      <c r="E200" s="4"/>
      <c r="F200" s="4"/>
      <c r="G200" s="3"/>
      <c r="H200" s="4"/>
      <c r="I200" s="4"/>
      <c r="J200" s="14"/>
      <c r="K200" s="29"/>
    </row>
    <row r="201" spans="2:11" x14ac:dyDescent="0.25">
      <c r="B201" s="1"/>
      <c r="C201" s="4"/>
      <c r="D201" s="3"/>
      <c r="E201" s="4"/>
      <c r="F201" s="4"/>
      <c r="G201" s="3"/>
      <c r="H201" s="4"/>
      <c r="I201" s="4"/>
      <c r="J201" s="14"/>
      <c r="K201" s="29"/>
    </row>
    <row r="202" spans="2:11" x14ac:dyDescent="0.25">
      <c r="B202" s="1"/>
      <c r="C202" s="4"/>
      <c r="D202" s="3"/>
      <c r="E202" s="4"/>
      <c r="F202" s="4"/>
      <c r="G202" s="3"/>
      <c r="H202" s="4"/>
      <c r="I202" s="4"/>
      <c r="J202" s="14"/>
      <c r="K202" s="29"/>
    </row>
    <row r="203" spans="2:11" x14ac:dyDescent="0.25">
      <c r="B203" s="1"/>
      <c r="C203" s="4"/>
      <c r="D203" s="3"/>
      <c r="E203" s="4"/>
      <c r="F203" s="4"/>
      <c r="G203" s="3"/>
      <c r="H203" s="4"/>
      <c r="I203" s="4"/>
      <c r="J203" s="14"/>
      <c r="K203" s="29"/>
    </row>
    <row r="204" spans="2:11" x14ac:dyDescent="0.25">
      <c r="B204" s="1"/>
      <c r="C204" s="4"/>
      <c r="D204" s="3"/>
      <c r="E204" s="4"/>
      <c r="F204" s="4"/>
      <c r="G204" s="3"/>
      <c r="H204" s="4"/>
      <c r="I204" s="4"/>
      <c r="J204" s="14"/>
      <c r="K204" s="29"/>
    </row>
    <row r="205" spans="2:11" x14ac:dyDescent="0.25">
      <c r="B205" s="1"/>
      <c r="C205" s="4"/>
      <c r="D205" s="3"/>
      <c r="E205" s="4"/>
      <c r="F205" s="4"/>
      <c r="G205" s="3"/>
      <c r="H205" s="4"/>
      <c r="I205" s="4"/>
      <c r="J205" s="14"/>
      <c r="K205" s="29"/>
    </row>
    <row r="206" spans="2:11" x14ac:dyDescent="0.25">
      <c r="B206" s="1"/>
      <c r="C206" s="4"/>
      <c r="D206" s="3"/>
      <c r="E206" s="4"/>
      <c r="F206" s="4"/>
      <c r="G206" s="3"/>
      <c r="H206" s="4"/>
      <c r="I206" s="4"/>
      <c r="J206" s="14"/>
      <c r="K206" s="29"/>
    </row>
    <row r="207" spans="2:11" x14ac:dyDescent="0.25">
      <c r="B207" s="1"/>
      <c r="C207" s="4"/>
      <c r="D207" s="3"/>
      <c r="E207" s="4"/>
      <c r="F207" s="4"/>
      <c r="G207" s="3"/>
      <c r="H207" s="4"/>
      <c r="I207" s="4"/>
      <c r="J207" s="14"/>
      <c r="K207" s="29"/>
    </row>
    <row r="208" spans="2:11" x14ac:dyDescent="0.25">
      <c r="B208" s="1"/>
      <c r="C208" s="4"/>
      <c r="D208" s="3"/>
      <c r="E208" s="4"/>
      <c r="F208" s="4"/>
      <c r="G208" s="3"/>
      <c r="H208" s="4"/>
      <c r="I208" s="4"/>
      <c r="J208" s="14"/>
      <c r="K208" s="29"/>
    </row>
    <row r="209" spans="2:11" x14ac:dyDescent="0.25">
      <c r="B209" s="1"/>
      <c r="C209" s="4"/>
      <c r="D209" s="3"/>
      <c r="E209" s="4"/>
      <c r="F209" s="4"/>
      <c r="G209" s="3"/>
      <c r="H209" s="4"/>
      <c r="I209" s="4"/>
      <c r="J209" s="14"/>
      <c r="K209" s="29"/>
    </row>
    <row r="210" spans="2:11" x14ac:dyDescent="0.25">
      <c r="B210" s="1"/>
      <c r="C210" s="4"/>
      <c r="D210" s="3"/>
      <c r="E210" s="4"/>
      <c r="F210" s="4"/>
      <c r="G210" s="3"/>
      <c r="H210" s="4"/>
      <c r="I210" s="4"/>
      <c r="J210" s="14"/>
      <c r="K210" s="29"/>
    </row>
    <row r="211" spans="2:11" x14ac:dyDescent="0.25">
      <c r="B211" s="1"/>
      <c r="C211" s="4"/>
      <c r="D211" s="3"/>
      <c r="E211" s="4"/>
      <c r="F211" s="4"/>
      <c r="G211" s="3"/>
      <c r="H211" s="4"/>
      <c r="I211" s="4"/>
      <c r="J211" s="14"/>
      <c r="K211" s="29"/>
    </row>
    <row r="212" spans="2:11" x14ac:dyDescent="0.25">
      <c r="B212" s="1"/>
      <c r="C212" s="4"/>
      <c r="D212" s="3"/>
      <c r="E212" s="4"/>
      <c r="F212" s="4"/>
      <c r="G212" s="3"/>
      <c r="H212" s="4"/>
      <c r="I212" s="4"/>
      <c r="J212" s="14"/>
      <c r="K212" s="29"/>
    </row>
    <row r="213" spans="2:11" x14ac:dyDescent="0.25">
      <c r="B213" s="1"/>
      <c r="C213" s="4"/>
      <c r="D213" s="3"/>
      <c r="E213" s="4"/>
      <c r="F213" s="4"/>
      <c r="G213" s="3"/>
      <c r="H213" s="4"/>
      <c r="I213" s="4"/>
      <c r="J213" s="14"/>
      <c r="K213" s="29"/>
    </row>
    <row r="214" spans="2:11" x14ac:dyDescent="0.25">
      <c r="B214" s="1"/>
      <c r="C214" s="4"/>
      <c r="D214" s="3"/>
      <c r="E214" s="4"/>
      <c r="F214" s="4"/>
      <c r="G214" s="3"/>
      <c r="H214" s="4"/>
      <c r="I214" s="4"/>
      <c r="J214" s="14"/>
      <c r="K214" s="29"/>
    </row>
    <row r="215" spans="2:11" x14ac:dyDescent="0.25">
      <c r="B215" s="1"/>
      <c r="C215" s="4"/>
      <c r="D215" s="3"/>
      <c r="E215" s="4"/>
      <c r="F215" s="4"/>
      <c r="G215" s="3"/>
      <c r="H215" s="4"/>
      <c r="I215" s="4"/>
      <c r="J215" s="14"/>
      <c r="K215" s="29"/>
    </row>
    <row r="216" spans="2:11" x14ac:dyDescent="0.25">
      <c r="B216" s="1"/>
      <c r="C216" s="4"/>
      <c r="D216" s="3"/>
      <c r="E216" s="4"/>
      <c r="F216" s="4"/>
      <c r="G216" s="3"/>
      <c r="H216" s="4"/>
      <c r="I216" s="4"/>
      <c r="J216" s="14"/>
      <c r="K216" s="29"/>
    </row>
    <row r="217" spans="2:11" x14ac:dyDescent="0.25">
      <c r="B217" s="1"/>
      <c r="C217" s="4"/>
      <c r="D217" s="3"/>
      <c r="E217" s="4"/>
      <c r="F217" s="4"/>
      <c r="G217" s="3"/>
      <c r="H217" s="4"/>
      <c r="I217" s="4"/>
      <c r="J217" s="14"/>
      <c r="K217" s="29"/>
    </row>
    <row r="218" spans="2:11" x14ac:dyDescent="0.25">
      <c r="B218" s="1"/>
      <c r="C218" s="4"/>
      <c r="D218" s="3"/>
      <c r="E218" s="4"/>
      <c r="F218" s="4"/>
      <c r="G218" s="3"/>
      <c r="H218" s="4"/>
      <c r="I218" s="4"/>
      <c r="J218" s="14"/>
      <c r="K218" s="29"/>
    </row>
    <row r="219" spans="2:11" x14ac:dyDescent="0.25">
      <c r="B219" s="1"/>
      <c r="C219" s="4"/>
      <c r="D219" s="3"/>
      <c r="E219" s="4"/>
      <c r="F219" s="4"/>
      <c r="G219" s="3"/>
      <c r="H219" s="4"/>
      <c r="I219" s="4"/>
      <c r="J219" s="14"/>
      <c r="K219" s="29"/>
    </row>
    <row r="220" spans="2:11" x14ac:dyDescent="0.25">
      <c r="B220" s="1"/>
      <c r="C220" s="4"/>
      <c r="D220" s="3"/>
      <c r="E220" s="4"/>
      <c r="F220" s="4"/>
      <c r="G220" s="3"/>
      <c r="H220" s="4"/>
      <c r="I220" s="4"/>
      <c r="J220" s="14"/>
      <c r="K220" s="29"/>
    </row>
    <row r="221" spans="2:11" x14ac:dyDescent="0.25">
      <c r="B221" s="1"/>
      <c r="C221" s="4"/>
      <c r="D221" s="3"/>
      <c r="E221" s="4"/>
      <c r="F221" s="4"/>
      <c r="G221" s="3"/>
      <c r="H221" s="4"/>
      <c r="I221" s="4"/>
      <c r="J221" s="14"/>
      <c r="K221" s="29"/>
    </row>
    <row r="222" spans="2:11" x14ac:dyDescent="0.25">
      <c r="B222" s="1"/>
      <c r="C222" s="4"/>
      <c r="D222" s="3"/>
      <c r="E222" s="4"/>
      <c r="F222" s="4"/>
      <c r="G222" s="3"/>
      <c r="H222" s="4"/>
      <c r="I222" s="4"/>
      <c r="J222" s="14"/>
      <c r="K222" s="29"/>
    </row>
    <row r="223" spans="2:11" x14ac:dyDescent="0.25">
      <c r="B223" s="1"/>
      <c r="C223" s="4"/>
      <c r="D223" s="3"/>
      <c r="E223" s="4"/>
      <c r="F223" s="4"/>
      <c r="G223" s="3"/>
      <c r="H223" s="4"/>
      <c r="I223" s="4"/>
      <c r="J223" s="14"/>
      <c r="K223" s="29"/>
    </row>
    <row r="224" spans="2:11" x14ac:dyDescent="0.25">
      <c r="B224" s="1"/>
      <c r="C224" s="4"/>
      <c r="D224" s="3"/>
      <c r="E224" s="4"/>
      <c r="F224" s="4"/>
      <c r="G224" s="3"/>
      <c r="H224" s="4"/>
      <c r="I224" s="4"/>
      <c r="J224" s="14"/>
      <c r="K224" s="29"/>
    </row>
    <row r="225" spans="2:11" x14ac:dyDescent="0.25">
      <c r="B225" s="1"/>
      <c r="C225" s="4"/>
      <c r="D225" s="3"/>
      <c r="E225" s="4"/>
      <c r="F225" s="4"/>
      <c r="G225" s="3"/>
      <c r="H225" s="4"/>
      <c r="I225" s="4"/>
      <c r="J225" s="14"/>
      <c r="K225" s="29"/>
    </row>
    <row r="226" spans="2:11" x14ac:dyDescent="0.25">
      <c r="B226" s="1"/>
      <c r="C226" s="4"/>
      <c r="D226" s="3"/>
      <c r="E226" s="4"/>
      <c r="F226" s="4"/>
      <c r="G226" s="3"/>
      <c r="H226" s="4"/>
      <c r="I226" s="4"/>
      <c r="J226" s="14"/>
      <c r="K226" s="29"/>
    </row>
    <row r="227" spans="2:11" x14ac:dyDescent="0.25">
      <c r="B227" s="1"/>
      <c r="C227" s="4"/>
      <c r="D227" s="3"/>
      <c r="E227" s="4"/>
      <c r="F227" s="4"/>
      <c r="G227" s="3"/>
      <c r="H227" s="4"/>
      <c r="I227" s="4"/>
      <c r="J227" s="14"/>
      <c r="K227" s="29"/>
    </row>
    <row r="228" spans="2:11" x14ac:dyDescent="0.25">
      <c r="B228" s="1"/>
      <c r="C228" s="4"/>
      <c r="D228" s="3"/>
      <c r="E228" s="4"/>
      <c r="F228" s="4"/>
      <c r="G228" s="3"/>
      <c r="H228" s="4"/>
      <c r="I228" s="4"/>
      <c r="J228" s="14"/>
      <c r="K228" s="29"/>
    </row>
    <row r="229" spans="2:11" x14ac:dyDescent="0.25">
      <c r="B229" s="1"/>
      <c r="C229" s="4"/>
      <c r="D229" s="3"/>
      <c r="E229" s="4"/>
      <c r="F229" s="4"/>
      <c r="G229" s="3"/>
      <c r="H229" s="4"/>
      <c r="I229" s="4"/>
      <c r="J229" s="14"/>
      <c r="K229" s="29"/>
    </row>
    <row r="230" spans="2:11" x14ac:dyDescent="0.25">
      <c r="B230" s="1"/>
      <c r="C230" s="4"/>
      <c r="D230" s="3"/>
      <c r="E230" s="4"/>
      <c r="F230" s="4"/>
      <c r="G230" s="3"/>
      <c r="H230" s="4"/>
      <c r="I230" s="4"/>
      <c r="J230" s="14"/>
      <c r="K230" s="29"/>
    </row>
    <row r="231" spans="2:11" x14ac:dyDescent="0.25">
      <c r="B231" s="1"/>
      <c r="C231" s="4"/>
      <c r="D231" s="3"/>
      <c r="E231" s="4"/>
      <c r="F231" s="4"/>
      <c r="G231" s="3"/>
      <c r="H231" s="4"/>
      <c r="I231" s="4"/>
      <c r="J231" s="14"/>
      <c r="K231" s="29"/>
    </row>
    <row r="232" spans="2:11" x14ac:dyDescent="0.25">
      <c r="B232" s="1"/>
      <c r="C232" s="4"/>
      <c r="D232" s="3"/>
      <c r="E232" s="4"/>
      <c r="F232" s="4"/>
      <c r="G232" s="3"/>
      <c r="H232" s="4"/>
      <c r="I232" s="4"/>
      <c r="J232" s="14"/>
      <c r="K232" s="29"/>
    </row>
    <row r="233" spans="2:11" x14ac:dyDescent="0.25">
      <c r="B233" s="1"/>
      <c r="C233" s="4"/>
      <c r="D233" s="3"/>
      <c r="E233" s="4"/>
      <c r="F233" s="4"/>
      <c r="G233" s="3"/>
      <c r="H233" s="4"/>
      <c r="I233" s="4"/>
      <c r="J233" s="14"/>
      <c r="K233" s="29"/>
    </row>
    <row r="234" spans="2:11" x14ac:dyDescent="0.25">
      <c r="B234" s="1"/>
      <c r="C234" s="4"/>
      <c r="D234" s="3"/>
      <c r="E234" s="4"/>
      <c r="F234" s="4"/>
      <c r="G234" s="3"/>
      <c r="H234" s="4"/>
      <c r="I234" s="4"/>
      <c r="J234" s="14"/>
      <c r="K234" s="29"/>
    </row>
    <row r="235" spans="2:11" x14ac:dyDescent="0.25">
      <c r="B235" s="1"/>
      <c r="C235" s="4"/>
      <c r="D235" s="3"/>
      <c r="E235" s="4"/>
      <c r="F235" s="4"/>
      <c r="G235" s="3"/>
      <c r="H235" s="4"/>
      <c r="I235" s="4"/>
      <c r="J235" s="14"/>
      <c r="K235" s="29"/>
    </row>
    <row r="236" spans="2:11" x14ac:dyDescent="0.25">
      <c r="B236" s="1"/>
      <c r="C236" s="4"/>
      <c r="D236" s="3"/>
      <c r="E236" s="4"/>
      <c r="F236" s="4"/>
      <c r="G236" s="3"/>
      <c r="H236" s="4"/>
      <c r="I236" s="4"/>
      <c r="J236" s="14"/>
      <c r="K236" s="29"/>
    </row>
    <row r="237" spans="2:11" x14ac:dyDescent="0.25">
      <c r="B237" s="1"/>
      <c r="C237" s="4"/>
      <c r="D237" s="3"/>
      <c r="E237" s="4"/>
      <c r="F237" s="4"/>
      <c r="G237" s="3"/>
      <c r="H237" s="4"/>
      <c r="I237" s="4"/>
      <c r="J237" s="14"/>
      <c r="K237" s="29"/>
    </row>
    <row r="238" spans="2:11" x14ac:dyDescent="0.25">
      <c r="B238" s="1"/>
      <c r="C238" s="4"/>
      <c r="D238" s="3"/>
      <c r="E238" s="4"/>
      <c r="F238" s="4"/>
      <c r="G238" s="3"/>
      <c r="H238" s="4"/>
      <c r="I238" s="4"/>
      <c r="J238" s="14"/>
      <c r="K238" s="29"/>
    </row>
    <row r="239" spans="2:11" x14ac:dyDescent="0.25">
      <c r="B239" s="1"/>
      <c r="C239" s="4"/>
      <c r="D239" s="3"/>
      <c r="E239" s="4"/>
      <c r="F239" s="4"/>
      <c r="G239" s="3"/>
      <c r="H239" s="4"/>
      <c r="I239" s="4"/>
      <c r="J239" s="14"/>
      <c r="K239" s="29"/>
    </row>
    <row r="240" spans="2:11" x14ac:dyDescent="0.25">
      <c r="B240" s="1"/>
      <c r="C240" s="4"/>
      <c r="D240" s="3"/>
      <c r="E240" s="4"/>
      <c r="F240" s="4"/>
      <c r="G240" s="3"/>
      <c r="H240" s="4"/>
      <c r="I240" s="4"/>
      <c r="J240" s="14"/>
      <c r="K240" s="29"/>
    </row>
    <row r="241" spans="2:11" x14ac:dyDescent="0.25">
      <c r="B241" s="1"/>
      <c r="C241" s="4"/>
      <c r="D241" s="3"/>
      <c r="E241" s="4"/>
      <c r="F241" s="4"/>
      <c r="G241" s="3"/>
      <c r="H241" s="4"/>
      <c r="I241" s="4"/>
      <c r="J241" s="14"/>
      <c r="K241" s="29"/>
    </row>
    <row r="242" spans="2:11" x14ac:dyDescent="0.25">
      <c r="B242" s="1"/>
      <c r="C242" s="4"/>
      <c r="D242" s="3"/>
      <c r="E242" s="4"/>
      <c r="F242" s="4"/>
      <c r="G242" s="3"/>
      <c r="H242" s="4"/>
      <c r="I242" s="4"/>
      <c r="J242" s="14"/>
      <c r="K242" s="29"/>
    </row>
    <row r="243" spans="2:11" x14ac:dyDescent="0.25">
      <c r="B243" s="1"/>
      <c r="C243" s="4"/>
      <c r="D243" s="3"/>
      <c r="E243" s="4"/>
      <c r="F243" s="4"/>
      <c r="G243" s="3"/>
      <c r="H243" s="4"/>
      <c r="I243" s="4"/>
      <c r="J243" s="14"/>
      <c r="K243" s="29"/>
    </row>
    <row r="244" spans="2:11" x14ac:dyDescent="0.25">
      <c r="B244" s="1"/>
      <c r="C244" s="4"/>
      <c r="D244" s="3"/>
      <c r="E244" s="4"/>
      <c r="F244" s="4"/>
      <c r="G244" s="3"/>
      <c r="H244" s="4"/>
      <c r="I244" s="4"/>
      <c r="J244" s="14"/>
      <c r="K244" s="29"/>
    </row>
    <row r="245" spans="2:11" x14ac:dyDescent="0.25">
      <c r="B245" s="1"/>
      <c r="C245" s="4"/>
      <c r="D245" s="3"/>
      <c r="E245" s="4"/>
      <c r="F245" s="4"/>
      <c r="G245" s="3"/>
      <c r="H245" s="4"/>
      <c r="I245" s="4"/>
      <c r="J245" s="14"/>
      <c r="K245" s="29"/>
    </row>
    <row r="246" spans="2:11" x14ac:dyDescent="0.25">
      <c r="B246" s="1"/>
      <c r="C246" s="4"/>
      <c r="D246" s="3"/>
      <c r="E246" s="4"/>
      <c r="F246" s="4"/>
      <c r="G246" s="3"/>
      <c r="H246" s="4"/>
      <c r="I246" s="4"/>
      <c r="J246" s="14"/>
      <c r="K246" s="29"/>
    </row>
    <row r="247" spans="2:11" x14ac:dyDescent="0.25">
      <c r="B247" s="1"/>
      <c r="C247" s="4"/>
      <c r="D247" s="3"/>
      <c r="E247" s="4"/>
      <c r="F247" s="4"/>
      <c r="G247" s="3"/>
      <c r="H247" s="4"/>
      <c r="I247" s="4"/>
      <c r="J247" s="14"/>
      <c r="K247" s="29"/>
    </row>
    <row r="248" spans="2:11" x14ac:dyDescent="0.25">
      <c r="B248" s="1"/>
      <c r="C248" s="4"/>
      <c r="D248" s="3"/>
      <c r="E248" s="4"/>
      <c r="F248" s="4"/>
      <c r="G248" s="3"/>
      <c r="H248" s="4"/>
      <c r="I248" s="4"/>
      <c r="J248" s="14"/>
      <c r="K248" s="29"/>
    </row>
    <row r="249" spans="2:11" x14ac:dyDescent="0.25">
      <c r="B249" s="1"/>
      <c r="C249" s="4"/>
      <c r="D249" s="3"/>
      <c r="E249" s="4"/>
      <c r="F249" s="4"/>
      <c r="G249" s="3"/>
      <c r="H249" s="4"/>
      <c r="I249" s="4"/>
      <c r="J249" s="14"/>
      <c r="K249" s="29"/>
    </row>
    <row r="250" spans="2:11" x14ac:dyDescent="0.25">
      <c r="B250" s="1"/>
      <c r="C250" s="4"/>
      <c r="D250" s="3"/>
      <c r="E250" s="4"/>
      <c r="F250" s="4"/>
      <c r="G250" s="3"/>
      <c r="H250" s="4"/>
      <c r="I250" s="4"/>
      <c r="J250" s="14"/>
      <c r="K250" s="29"/>
    </row>
    <row r="251" spans="2:11" x14ac:dyDescent="0.25">
      <c r="B251" s="1"/>
      <c r="C251" s="4"/>
      <c r="D251" s="3"/>
      <c r="E251" s="4"/>
      <c r="F251" s="4"/>
      <c r="G251" s="3"/>
      <c r="H251" s="4"/>
      <c r="I251" s="4"/>
      <c r="J251" s="14"/>
      <c r="K251" s="29"/>
    </row>
    <row r="252" spans="2:11" x14ac:dyDescent="0.25">
      <c r="B252" s="1"/>
      <c r="C252" s="4"/>
      <c r="D252" s="3"/>
      <c r="E252" s="4"/>
      <c r="F252" s="4"/>
      <c r="G252" s="3"/>
      <c r="H252" s="4"/>
      <c r="I252" s="4"/>
      <c r="J252" s="14"/>
      <c r="K252" s="29"/>
    </row>
    <row r="253" spans="2:11" x14ac:dyDescent="0.25">
      <c r="B253" s="1"/>
      <c r="C253" s="4"/>
      <c r="D253" s="3"/>
      <c r="E253" s="4"/>
      <c r="F253" s="4"/>
      <c r="G253" s="3"/>
      <c r="H253" s="4"/>
      <c r="I253" s="4"/>
      <c r="J253" s="14"/>
      <c r="K253" s="29"/>
    </row>
    <row r="254" spans="2:11" x14ac:dyDescent="0.25">
      <c r="B254" s="1"/>
      <c r="C254" s="4"/>
      <c r="D254" s="3"/>
      <c r="E254" s="4"/>
      <c r="F254" s="4"/>
      <c r="G254" s="3"/>
      <c r="H254" s="4"/>
      <c r="I254" s="4"/>
      <c r="J254" s="14"/>
      <c r="K254" s="29"/>
    </row>
    <row r="255" spans="2:11" x14ac:dyDescent="0.25">
      <c r="B255" s="1"/>
      <c r="C255" s="4"/>
      <c r="D255" s="3"/>
      <c r="E255" s="4"/>
      <c r="F255" s="4"/>
      <c r="G255" s="3"/>
      <c r="H255" s="4"/>
      <c r="I255" s="4"/>
      <c r="J255" s="14"/>
      <c r="K255" s="29"/>
    </row>
    <row r="256" spans="2:11" x14ac:dyDescent="0.25">
      <c r="B256" s="1"/>
      <c r="C256" s="4"/>
      <c r="D256" s="3"/>
      <c r="E256" s="4"/>
      <c r="F256" s="4"/>
      <c r="G256" s="3"/>
      <c r="H256" s="4"/>
      <c r="I256" s="4"/>
      <c r="J256" s="14"/>
      <c r="K256" s="29"/>
    </row>
    <row r="257" spans="2:11" x14ac:dyDescent="0.25">
      <c r="B257" s="1"/>
      <c r="C257" s="4"/>
      <c r="D257" s="3"/>
      <c r="E257" s="4"/>
      <c r="F257" s="4"/>
      <c r="G257" s="3"/>
      <c r="H257" s="4"/>
      <c r="I257" s="4"/>
      <c r="J257" s="14"/>
      <c r="K257" s="29"/>
    </row>
    <row r="258" spans="2:11" x14ac:dyDescent="0.25">
      <c r="B258" s="1"/>
      <c r="C258" s="4"/>
      <c r="D258" s="3"/>
      <c r="E258" s="4"/>
      <c r="F258" s="4"/>
      <c r="G258" s="3"/>
      <c r="H258" s="4"/>
      <c r="I258" s="4"/>
      <c r="J258" s="14"/>
      <c r="K258" s="29"/>
    </row>
    <row r="259" spans="2:11" x14ac:dyDescent="0.25">
      <c r="B259" s="1"/>
      <c r="C259" s="4"/>
      <c r="D259" s="3"/>
      <c r="E259" s="4"/>
      <c r="F259" s="4"/>
      <c r="G259" s="3"/>
      <c r="H259" s="4"/>
      <c r="I259" s="4"/>
      <c r="J259" s="14"/>
      <c r="K259" s="29"/>
    </row>
    <row r="260" spans="2:11" x14ac:dyDescent="0.25">
      <c r="B260" s="1"/>
      <c r="C260" s="4"/>
      <c r="D260" s="3"/>
      <c r="E260" s="4"/>
      <c r="F260" s="4"/>
      <c r="G260" s="3"/>
      <c r="H260" s="4"/>
      <c r="I260" s="4"/>
      <c r="J260" s="14"/>
      <c r="K260" s="29"/>
    </row>
    <row r="261" spans="2:11" x14ac:dyDescent="0.25">
      <c r="B261" s="1"/>
      <c r="C261" s="4"/>
      <c r="D261" s="3"/>
      <c r="E261" s="4"/>
      <c r="F261" s="4"/>
      <c r="G261" s="3"/>
      <c r="H261" s="4"/>
      <c r="I261" s="4"/>
      <c r="J261" s="14"/>
      <c r="K261" s="29"/>
    </row>
    <row r="262" spans="2:11" x14ac:dyDescent="0.25">
      <c r="B262" s="1"/>
      <c r="C262" s="4"/>
      <c r="D262" s="3"/>
      <c r="E262" s="4"/>
      <c r="F262" s="4"/>
      <c r="G262" s="3"/>
      <c r="H262" s="4"/>
      <c r="I262" s="4"/>
      <c r="J262" s="14"/>
      <c r="K262" s="29"/>
    </row>
    <row r="263" spans="2:11" x14ac:dyDescent="0.25">
      <c r="B263" s="1"/>
      <c r="C263" s="4"/>
      <c r="D263" s="3"/>
      <c r="E263" s="4"/>
      <c r="F263" s="4"/>
      <c r="G263" s="3"/>
      <c r="H263" s="4"/>
      <c r="I263" s="4"/>
      <c r="J263" s="14"/>
      <c r="K263" s="29"/>
    </row>
    <row r="264" spans="2:11" x14ac:dyDescent="0.25">
      <c r="B264" s="1"/>
      <c r="C264" s="4"/>
      <c r="D264" s="3"/>
      <c r="E264" s="4"/>
      <c r="F264" s="4"/>
      <c r="G264" s="3"/>
      <c r="H264" s="4"/>
      <c r="I264" s="4"/>
      <c r="J264" s="14"/>
      <c r="K264" s="29"/>
    </row>
    <row r="265" spans="2:11" x14ac:dyDescent="0.25">
      <c r="B265" s="1"/>
      <c r="C265" s="4"/>
      <c r="D265" s="3"/>
      <c r="E265" s="4"/>
      <c r="F265" s="4"/>
      <c r="G265" s="3"/>
      <c r="H265" s="4"/>
      <c r="I265" s="4"/>
      <c r="J265" s="14"/>
      <c r="K265" s="29"/>
    </row>
    <row r="266" spans="2:11" x14ac:dyDescent="0.25">
      <c r="B266" s="1"/>
      <c r="C266" s="4"/>
      <c r="D266" s="3"/>
      <c r="E266" s="4"/>
      <c r="F266" s="4"/>
      <c r="G266" s="3"/>
      <c r="H266" s="4"/>
      <c r="I266" s="4"/>
      <c r="J266" s="14"/>
      <c r="K266" s="29"/>
    </row>
    <row r="267" spans="2:11" x14ac:dyDescent="0.25">
      <c r="B267" s="1"/>
      <c r="C267" s="4"/>
      <c r="D267" s="3"/>
      <c r="E267" s="4"/>
      <c r="F267" s="4"/>
      <c r="G267" s="3"/>
      <c r="H267" s="4"/>
      <c r="I267" s="4"/>
      <c r="J267" s="14"/>
      <c r="K267" s="29"/>
    </row>
    <row r="268" spans="2:11" x14ac:dyDescent="0.25">
      <c r="B268" s="1"/>
      <c r="C268" s="4"/>
      <c r="D268" s="3"/>
      <c r="E268" s="4"/>
      <c r="F268" s="4"/>
      <c r="G268" s="3"/>
      <c r="H268" s="4"/>
      <c r="I268" s="4"/>
      <c r="J268" s="14"/>
      <c r="K268" s="29"/>
    </row>
    <row r="269" spans="2:11" x14ac:dyDescent="0.25">
      <c r="B269" s="1"/>
      <c r="C269" s="4"/>
      <c r="D269" s="3"/>
      <c r="E269" s="4"/>
      <c r="F269" s="4"/>
      <c r="G269" s="3"/>
      <c r="H269" s="4"/>
      <c r="I269" s="4"/>
      <c r="J269" s="14"/>
      <c r="K269" s="29"/>
    </row>
    <row r="270" spans="2:11" x14ac:dyDescent="0.25">
      <c r="B270" s="1"/>
      <c r="C270" s="4"/>
      <c r="D270" s="3"/>
      <c r="E270" s="4"/>
      <c r="F270" s="4"/>
      <c r="G270" s="3"/>
      <c r="H270" s="4"/>
      <c r="I270" s="4"/>
      <c r="J270" s="14"/>
      <c r="K270" s="29"/>
    </row>
    <row r="271" spans="2:11" x14ac:dyDescent="0.25">
      <c r="B271" s="1"/>
      <c r="C271" s="4"/>
      <c r="D271" s="3"/>
      <c r="E271" s="4"/>
      <c r="F271" s="4"/>
      <c r="G271" s="3"/>
      <c r="H271" s="4"/>
      <c r="I271" s="4"/>
      <c r="J271" s="14"/>
      <c r="K271" s="29"/>
    </row>
    <row r="272" spans="2:11" x14ac:dyDescent="0.25">
      <c r="B272" s="1"/>
      <c r="C272" s="4"/>
      <c r="D272" s="3"/>
      <c r="E272" s="4"/>
      <c r="F272" s="4"/>
      <c r="G272" s="3"/>
      <c r="H272" s="4"/>
      <c r="I272" s="4"/>
      <c r="J272" s="14"/>
      <c r="K272" s="29"/>
    </row>
    <row r="273" spans="2:11" x14ac:dyDescent="0.25">
      <c r="B273" s="1"/>
      <c r="C273" s="4"/>
      <c r="D273" s="3"/>
      <c r="E273" s="4"/>
      <c r="F273" s="4"/>
      <c r="G273" s="3"/>
      <c r="H273" s="4"/>
      <c r="I273" s="4"/>
      <c r="J273" s="14"/>
      <c r="K273" s="29"/>
    </row>
    <row r="274" spans="2:11" x14ac:dyDescent="0.25">
      <c r="B274" s="1"/>
      <c r="C274" s="4"/>
      <c r="D274" s="3"/>
      <c r="E274" s="4"/>
      <c r="F274" s="4"/>
      <c r="G274" s="3"/>
      <c r="H274" s="4"/>
      <c r="I274" s="4"/>
      <c r="J274" s="14"/>
      <c r="K274" s="29"/>
    </row>
    <row r="275" spans="2:11" x14ac:dyDescent="0.25">
      <c r="B275" s="1"/>
      <c r="C275" s="4"/>
      <c r="D275" s="3"/>
      <c r="E275" s="4"/>
      <c r="F275" s="4"/>
      <c r="G275" s="3"/>
      <c r="H275" s="4"/>
      <c r="I275" s="4"/>
      <c r="J275" s="14"/>
      <c r="K275" s="29"/>
    </row>
    <row r="276" spans="2:11" x14ac:dyDescent="0.25">
      <c r="B276" s="1"/>
      <c r="C276" s="4"/>
      <c r="D276" s="3"/>
      <c r="E276" s="4"/>
      <c r="F276" s="4"/>
      <c r="G276" s="3"/>
      <c r="H276" s="4"/>
      <c r="I276" s="4"/>
      <c r="J276" s="14"/>
      <c r="K276" s="29"/>
    </row>
    <row r="277" spans="2:11" x14ac:dyDescent="0.25">
      <c r="B277" s="1"/>
      <c r="C277" s="4"/>
      <c r="D277" s="3"/>
      <c r="E277" s="4"/>
      <c r="F277" s="4"/>
      <c r="G277" s="3"/>
      <c r="H277" s="4"/>
      <c r="I277" s="4"/>
      <c r="J277" s="14"/>
      <c r="K277" s="29"/>
    </row>
    <row r="278" spans="2:11" x14ac:dyDescent="0.25">
      <c r="B278" s="1"/>
      <c r="C278" s="4"/>
      <c r="D278" s="3"/>
      <c r="E278" s="4"/>
      <c r="F278" s="4"/>
      <c r="G278" s="3"/>
      <c r="H278" s="4"/>
      <c r="I278" s="4"/>
      <c r="J278" s="14"/>
      <c r="K278" s="29"/>
    </row>
    <row r="279" spans="2:11" x14ac:dyDescent="0.25">
      <c r="B279" s="1"/>
      <c r="C279" s="4"/>
      <c r="D279" s="3"/>
      <c r="E279" s="4"/>
      <c r="F279" s="4"/>
      <c r="G279" s="3"/>
      <c r="H279" s="4"/>
      <c r="I279" s="4"/>
      <c r="J279" s="14"/>
      <c r="K279" s="29"/>
    </row>
    <row r="280" spans="2:11" x14ac:dyDescent="0.25">
      <c r="B280" s="1"/>
      <c r="C280" s="4"/>
      <c r="D280" s="3"/>
      <c r="E280" s="4"/>
      <c r="F280" s="4"/>
      <c r="G280" s="3"/>
      <c r="H280" s="4"/>
      <c r="I280" s="4"/>
      <c r="J280" s="14"/>
      <c r="K280" s="29"/>
    </row>
    <row r="281" spans="2:11" x14ac:dyDescent="0.25">
      <c r="B281" s="1"/>
      <c r="C281" s="4"/>
      <c r="D281" s="3"/>
      <c r="E281" s="4"/>
      <c r="F281" s="4"/>
      <c r="G281" s="3"/>
      <c r="H281" s="4"/>
      <c r="I281" s="4"/>
      <c r="J281" s="14"/>
      <c r="K281" s="29"/>
    </row>
    <row r="282" spans="2:11" x14ac:dyDescent="0.25">
      <c r="B282" s="1"/>
      <c r="C282" s="4"/>
      <c r="D282" s="3"/>
      <c r="E282" s="4"/>
      <c r="F282" s="4"/>
      <c r="G282" s="3"/>
      <c r="H282" s="4"/>
      <c r="I282" s="4"/>
      <c r="J282" s="14"/>
      <c r="K282" s="29"/>
    </row>
    <row r="283" spans="2:11" x14ac:dyDescent="0.25">
      <c r="B283" s="1"/>
      <c r="C283" s="4"/>
      <c r="D283" s="3"/>
      <c r="E283" s="4"/>
      <c r="F283" s="4"/>
      <c r="G283" s="3"/>
      <c r="H283" s="4"/>
      <c r="I283" s="4"/>
      <c r="J283" s="14"/>
      <c r="K283" s="29"/>
    </row>
    <row r="284" spans="2:11" x14ac:dyDescent="0.25">
      <c r="B284" s="1"/>
      <c r="C284" s="4"/>
      <c r="D284" s="3"/>
      <c r="E284" s="4"/>
      <c r="F284" s="4"/>
      <c r="G284" s="3"/>
      <c r="H284" s="4"/>
      <c r="I284" s="4"/>
      <c r="J284" s="14"/>
      <c r="K284" s="29"/>
    </row>
    <row r="285" spans="2:11" x14ac:dyDescent="0.25">
      <c r="B285" s="1"/>
      <c r="C285" s="4"/>
      <c r="D285" s="3"/>
      <c r="E285" s="4"/>
      <c r="F285" s="4"/>
      <c r="G285" s="3"/>
      <c r="H285" s="4"/>
      <c r="I285" s="4"/>
      <c r="J285" s="14"/>
      <c r="K285" s="29"/>
    </row>
    <row r="286" spans="2:11" x14ac:dyDescent="0.25">
      <c r="B286" s="1"/>
      <c r="C286" s="4"/>
      <c r="D286" s="3"/>
      <c r="E286" s="4"/>
      <c r="F286" s="4"/>
      <c r="G286" s="3"/>
      <c r="H286" s="4"/>
      <c r="I286" s="4"/>
      <c r="J286" s="14"/>
      <c r="K286" s="29"/>
    </row>
    <row r="287" spans="2:11" x14ac:dyDescent="0.25">
      <c r="B287" s="1"/>
      <c r="C287" s="4"/>
      <c r="D287" s="3"/>
      <c r="E287" s="4"/>
      <c r="F287" s="4"/>
      <c r="G287" s="3"/>
      <c r="H287" s="4"/>
      <c r="I287" s="4"/>
      <c r="J287" s="14"/>
      <c r="K287" s="29"/>
    </row>
    <row r="288" spans="2:11" x14ac:dyDescent="0.25">
      <c r="B288" s="1"/>
      <c r="C288" s="4"/>
      <c r="D288" s="3"/>
      <c r="E288" s="4"/>
      <c r="F288" s="4"/>
      <c r="G288" s="3"/>
      <c r="H288" s="4"/>
      <c r="I288" s="4"/>
      <c r="J288" s="14"/>
      <c r="K288" s="29"/>
    </row>
    <row r="289" spans="2:11" x14ac:dyDescent="0.25">
      <c r="B289" s="1"/>
      <c r="C289" s="4"/>
      <c r="D289" s="3"/>
      <c r="E289" s="4"/>
      <c r="F289" s="4"/>
      <c r="G289" s="3"/>
      <c r="H289" s="4"/>
      <c r="I289" s="4"/>
      <c r="J289" s="14"/>
      <c r="K289" s="29"/>
    </row>
    <row r="290" spans="2:11" x14ac:dyDescent="0.25">
      <c r="B290" s="1"/>
      <c r="C290" s="4"/>
      <c r="D290" s="3"/>
      <c r="E290" s="4"/>
      <c r="F290" s="4"/>
      <c r="G290" s="3"/>
      <c r="H290" s="4"/>
      <c r="I290" s="4"/>
      <c r="J290" s="14"/>
      <c r="K290" s="29"/>
    </row>
    <row r="291" spans="2:11" x14ac:dyDescent="0.25">
      <c r="B291" s="1"/>
      <c r="C291" s="4"/>
      <c r="D291" s="3"/>
      <c r="E291" s="4"/>
      <c r="F291" s="4"/>
      <c r="G291" s="3"/>
      <c r="H291" s="4"/>
      <c r="I291" s="4"/>
      <c r="J291" s="14"/>
      <c r="K291" s="29"/>
    </row>
    <row r="292" spans="2:11" x14ac:dyDescent="0.25">
      <c r="B292" s="1"/>
      <c r="C292" s="4"/>
      <c r="D292" s="3"/>
      <c r="E292" s="4"/>
      <c r="F292" s="4"/>
      <c r="G292" s="3"/>
      <c r="H292" s="4"/>
      <c r="I292" s="4"/>
      <c r="J292" s="14"/>
      <c r="K292" s="29"/>
    </row>
    <row r="293" spans="2:11" x14ac:dyDescent="0.25">
      <c r="B293" s="1"/>
      <c r="C293" s="4"/>
      <c r="D293" s="3"/>
      <c r="E293" s="4"/>
      <c r="F293" s="4"/>
      <c r="G293" s="3"/>
      <c r="H293" s="4"/>
      <c r="I293" s="4"/>
      <c r="J293" s="14"/>
      <c r="K293" s="29"/>
    </row>
    <row r="294" spans="2:11" x14ac:dyDescent="0.25">
      <c r="B294" s="1"/>
      <c r="C294" s="4"/>
      <c r="D294" s="3"/>
      <c r="E294" s="4"/>
      <c r="F294" s="4"/>
      <c r="G294" s="3"/>
      <c r="H294" s="4"/>
      <c r="I294" s="4"/>
      <c r="J294" s="14"/>
      <c r="K294" s="29"/>
    </row>
    <row r="295" spans="2:11" x14ac:dyDescent="0.25">
      <c r="B295" s="1"/>
      <c r="C295" s="4"/>
      <c r="D295" s="3"/>
      <c r="E295" s="4"/>
      <c r="F295" s="4"/>
      <c r="G295" s="3"/>
      <c r="H295" s="4"/>
      <c r="I295" s="4"/>
      <c r="J295" s="14"/>
      <c r="K295" s="29"/>
    </row>
    <row r="296" spans="2:11" x14ac:dyDescent="0.25">
      <c r="B296" s="1"/>
      <c r="C296" s="4"/>
      <c r="D296" s="3"/>
      <c r="E296" s="4"/>
      <c r="F296" s="4"/>
      <c r="G296" s="3"/>
      <c r="H296" s="4"/>
      <c r="I296" s="4"/>
      <c r="J296" s="14"/>
      <c r="K296" s="29"/>
    </row>
    <row r="297" spans="2:11" x14ac:dyDescent="0.25">
      <c r="B297" s="1"/>
      <c r="C297" s="4"/>
      <c r="D297" s="3"/>
      <c r="E297" s="4"/>
      <c r="F297" s="4"/>
      <c r="G297" s="3"/>
      <c r="H297" s="4"/>
      <c r="I297" s="4"/>
      <c r="J297" s="14"/>
      <c r="K297" s="29"/>
    </row>
    <row r="298" spans="2:11" x14ac:dyDescent="0.25">
      <c r="B298" s="1"/>
      <c r="C298" s="4"/>
      <c r="D298" s="3"/>
      <c r="E298" s="4"/>
      <c r="F298" s="4"/>
      <c r="G298" s="3"/>
      <c r="H298" s="4"/>
      <c r="I298" s="4"/>
      <c r="J298" s="14"/>
      <c r="K298" s="29"/>
    </row>
    <row r="299" spans="2:11" x14ac:dyDescent="0.25">
      <c r="B299" s="1"/>
      <c r="C299" s="4"/>
      <c r="D299" s="3"/>
      <c r="E299" s="4"/>
      <c r="F299" s="4"/>
      <c r="G299" s="3"/>
      <c r="H299" s="4"/>
      <c r="I299" s="4"/>
      <c r="J299" s="14"/>
      <c r="K299" s="29"/>
    </row>
    <row r="300" spans="2:11" x14ac:dyDescent="0.25">
      <c r="B300" s="1"/>
      <c r="C300" s="4"/>
      <c r="D300" s="3"/>
      <c r="E300" s="4"/>
      <c r="F300" s="4"/>
      <c r="G300" s="3"/>
      <c r="H300" s="4"/>
      <c r="I300" s="4"/>
      <c r="J300" s="14"/>
      <c r="K300" s="29"/>
    </row>
    <row r="301" spans="2:11" x14ac:dyDescent="0.25">
      <c r="B301" s="1"/>
      <c r="C301" s="4"/>
      <c r="D301" s="3"/>
      <c r="E301" s="4"/>
      <c r="F301" s="4"/>
      <c r="G301" s="3"/>
      <c r="H301" s="4"/>
      <c r="I301" s="4"/>
      <c r="J301" s="14"/>
      <c r="K301" s="29"/>
    </row>
    <row r="302" spans="2:11" x14ac:dyDescent="0.25">
      <c r="B302" s="1"/>
      <c r="C302" s="4"/>
      <c r="D302" s="3"/>
      <c r="E302" s="4"/>
      <c r="F302" s="4"/>
      <c r="G302" s="3"/>
      <c r="H302" s="4"/>
      <c r="I302" s="4"/>
      <c r="J302" s="14"/>
      <c r="K302" s="29"/>
    </row>
    <row r="303" spans="2:11" x14ac:dyDescent="0.25">
      <c r="B303" s="1"/>
      <c r="C303" s="4"/>
      <c r="D303" s="3"/>
      <c r="E303" s="4"/>
      <c r="F303" s="4"/>
      <c r="G303" s="3"/>
      <c r="H303" s="4"/>
      <c r="I303" s="4"/>
      <c r="J303" s="14"/>
      <c r="K303" s="29"/>
    </row>
    <row r="304" spans="2:11" x14ac:dyDescent="0.25">
      <c r="B304" s="1"/>
      <c r="C304" s="4"/>
      <c r="D304" s="3"/>
      <c r="E304" s="4"/>
      <c r="F304" s="4"/>
      <c r="G304" s="3"/>
      <c r="H304" s="4"/>
      <c r="I304" s="4"/>
      <c r="J304" s="14"/>
      <c r="K304" s="29"/>
    </row>
    <row r="305" spans="2:11" x14ac:dyDescent="0.25">
      <c r="B305" s="1"/>
      <c r="C305" s="4"/>
      <c r="D305" s="3"/>
      <c r="E305" s="4"/>
      <c r="F305" s="4"/>
      <c r="G305" s="3"/>
      <c r="H305" s="4"/>
      <c r="I305" s="4"/>
      <c r="J305" s="14"/>
      <c r="K305" s="29"/>
    </row>
    <row r="306" spans="2:11" x14ac:dyDescent="0.25">
      <c r="B306" s="1"/>
      <c r="C306" s="4"/>
      <c r="D306" s="3"/>
      <c r="E306" s="4"/>
      <c r="F306" s="4"/>
      <c r="G306" s="3"/>
      <c r="H306" s="4"/>
      <c r="I306" s="4"/>
      <c r="J306" s="14"/>
      <c r="K306" s="29"/>
    </row>
    <row r="307" spans="2:11" x14ac:dyDescent="0.25">
      <c r="B307" s="1"/>
      <c r="C307" s="4"/>
      <c r="D307" s="3"/>
      <c r="E307" s="4"/>
      <c r="F307" s="4"/>
      <c r="G307" s="3"/>
      <c r="H307" s="4"/>
      <c r="I307" s="4"/>
      <c r="J307" s="14"/>
      <c r="K307" s="29"/>
    </row>
    <row r="308" spans="2:11" x14ac:dyDescent="0.25">
      <c r="B308" s="1"/>
      <c r="C308" s="4"/>
      <c r="D308" s="3"/>
      <c r="E308" s="4"/>
      <c r="F308" s="4"/>
      <c r="G308" s="3"/>
      <c r="H308" s="4"/>
      <c r="I308" s="4"/>
      <c r="J308" s="14"/>
      <c r="K308" s="29"/>
    </row>
    <row r="309" spans="2:11" x14ac:dyDescent="0.25">
      <c r="B309" s="1"/>
      <c r="C309" s="4"/>
      <c r="D309" s="3"/>
      <c r="E309" s="4"/>
      <c r="F309" s="4"/>
      <c r="G309" s="3"/>
      <c r="H309" s="4"/>
      <c r="I309" s="4"/>
      <c r="J309" s="14"/>
      <c r="K309" s="29"/>
    </row>
    <row r="310" spans="2:11" x14ac:dyDescent="0.25">
      <c r="B310" s="1"/>
      <c r="C310" s="4"/>
      <c r="D310" s="3"/>
      <c r="E310" s="4"/>
      <c r="F310" s="4"/>
      <c r="G310" s="3"/>
      <c r="H310" s="4"/>
      <c r="I310" s="4"/>
      <c r="J310" s="14"/>
      <c r="K310" s="29"/>
    </row>
    <row r="311" spans="2:11" x14ac:dyDescent="0.25">
      <c r="B311" s="1"/>
      <c r="C311" s="4"/>
      <c r="D311" s="3"/>
      <c r="E311" s="4"/>
      <c r="F311" s="4"/>
      <c r="G311" s="3"/>
      <c r="H311" s="4"/>
      <c r="I311" s="4"/>
      <c r="J311" s="14"/>
      <c r="K311" s="29"/>
    </row>
    <row r="312" spans="2:11" x14ac:dyDescent="0.25">
      <c r="B312" s="1"/>
      <c r="C312" s="4"/>
      <c r="D312" s="3"/>
      <c r="E312" s="4"/>
      <c r="F312" s="4"/>
      <c r="G312" s="3"/>
      <c r="H312" s="4"/>
      <c r="I312" s="4"/>
      <c r="J312" s="14"/>
      <c r="K312" s="29"/>
    </row>
    <row r="313" spans="2:11" x14ac:dyDescent="0.25">
      <c r="B313" s="1"/>
      <c r="C313" s="4"/>
      <c r="D313" s="3"/>
      <c r="E313" s="4"/>
      <c r="F313" s="4"/>
      <c r="G313" s="3"/>
      <c r="H313" s="4"/>
      <c r="I313" s="4"/>
      <c r="J313" s="14"/>
      <c r="K313" s="29"/>
    </row>
    <row r="314" spans="2:11" x14ac:dyDescent="0.25">
      <c r="B314" s="1"/>
      <c r="C314" s="4"/>
      <c r="D314" s="3"/>
      <c r="E314" s="4"/>
      <c r="F314" s="4"/>
      <c r="G314" s="3"/>
      <c r="H314" s="4"/>
      <c r="I314" s="4"/>
      <c r="J314" s="14"/>
      <c r="K314" s="29"/>
    </row>
    <row r="315" spans="2:11" x14ac:dyDescent="0.25">
      <c r="B315" s="1"/>
      <c r="C315" s="4"/>
      <c r="D315" s="3"/>
      <c r="E315" s="4"/>
      <c r="F315" s="4"/>
      <c r="G315" s="3"/>
      <c r="H315" s="4"/>
      <c r="I315" s="4"/>
      <c r="J315" s="14"/>
      <c r="K315" s="29"/>
    </row>
    <row r="316" spans="2:11" x14ac:dyDescent="0.25">
      <c r="B316" s="1"/>
      <c r="C316" s="4"/>
      <c r="D316" s="3"/>
      <c r="E316" s="4"/>
      <c r="F316" s="4"/>
      <c r="G316" s="3"/>
      <c r="H316" s="4"/>
      <c r="I316" s="4"/>
      <c r="J316" s="14"/>
      <c r="K316" s="29"/>
    </row>
    <row r="317" spans="2:11" x14ac:dyDescent="0.25">
      <c r="B317" s="1"/>
      <c r="C317" s="4"/>
      <c r="D317" s="3"/>
      <c r="E317" s="4"/>
      <c r="F317" s="4"/>
      <c r="G317" s="3"/>
      <c r="H317" s="4"/>
      <c r="I317" s="4"/>
      <c r="J317" s="14"/>
      <c r="K317" s="29"/>
    </row>
    <row r="318" spans="2:11" x14ac:dyDescent="0.25">
      <c r="B318" s="1"/>
      <c r="C318" s="4"/>
      <c r="D318" s="3"/>
      <c r="E318" s="4"/>
      <c r="F318" s="4"/>
      <c r="G318" s="3"/>
      <c r="H318" s="4"/>
      <c r="I318" s="4"/>
      <c r="J318" s="14"/>
      <c r="K318" s="29"/>
    </row>
    <row r="319" spans="2:11" x14ac:dyDescent="0.25">
      <c r="B319" s="1"/>
      <c r="C319" s="4"/>
      <c r="D319" s="3"/>
      <c r="E319" s="4"/>
      <c r="F319" s="4"/>
      <c r="G319" s="3"/>
      <c r="H319" s="4"/>
      <c r="I319" s="4"/>
      <c r="J319" s="14"/>
      <c r="K319" s="29"/>
    </row>
    <row r="320" spans="2:11" x14ac:dyDescent="0.25">
      <c r="B320" s="1"/>
      <c r="C320" s="4"/>
      <c r="D320" s="3"/>
      <c r="E320" s="4"/>
      <c r="F320" s="4"/>
      <c r="G320" s="3"/>
      <c r="H320" s="4"/>
      <c r="I320" s="4"/>
      <c r="J320" s="14"/>
      <c r="K320" s="29"/>
    </row>
    <row r="321" spans="2:11" x14ac:dyDescent="0.25">
      <c r="B321" s="1"/>
      <c r="C321" s="4"/>
      <c r="D321" s="3"/>
      <c r="E321" s="4"/>
      <c r="F321" s="4"/>
      <c r="G321" s="3"/>
      <c r="H321" s="4"/>
      <c r="I321" s="4"/>
      <c r="J321" s="14"/>
      <c r="K321" s="29"/>
    </row>
    <row r="322" spans="2:11" x14ac:dyDescent="0.25">
      <c r="B322" s="1"/>
      <c r="C322" s="4"/>
      <c r="D322" s="3"/>
      <c r="E322" s="4"/>
      <c r="F322" s="4"/>
      <c r="G322" s="3"/>
      <c r="H322" s="4"/>
      <c r="I322" s="4"/>
      <c r="J322" s="14"/>
      <c r="K322" s="29"/>
    </row>
    <row r="323" spans="2:11" x14ac:dyDescent="0.25">
      <c r="B323" s="1"/>
      <c r="C323" s="4"/>
      <c r="D323" s="3"/>
      <c r="E323" s="4"/>
      <c r="F323" s="4"/>
      <c r="G323" s="3"/>
      <c r="H323" s="4"/>
      <c r="I323" s="4"/>
      <c r="J323" s="14"/>
      <c r="K323" s="29"/>
    </row>
    <row r="324" spans="2:11" x14ac:dyDescent="0.25">
      <c r="B324" s="1"/>
      <c r="C324" s="4"/>
      <c r="D324" s="3"/>
      <c r="E324" s="4"/>
      <c r="F324" s="4"/>
      <c r="G324" s="3"/>
      <c r="H324" s="4"/>
      <c r="I324" s="4"/>
      <c r="J324" s="14"/>
      <c r="K324" s="29"/>
    </row>
    <row r="325" spans="2:11" x14ac:dyDescent="0.25">
      <c r="B325" s="1"/>
      <c r="C325" s="4"/>
      <c r="D325" s="3"/>
      <c r="E325" s="4"/>
      <c r="F325" s="4"/>
      <c r="G325" s="3"/>
      <c r="H325" s="4"/>
      <c r="I325" s="4"/>
      <c r="J325" s="14"/>
      <c r="K325" s="29"/>
    </row>
    <row r="326" spans="2:11" x14ac:dyDescent="0.25">
      <c r="B326" s="1"/>
      <c r="C326" s="4"/>
      <c r="D326" s="3"/>
      <c r="E326" s="4"/>
      <c r="F326" s="4"/>
      <c r="G326" s="3"/>
      <c r="H326" s="4"/>
      <c r="I326" s="4"/>
      <c r="J326" s="14"/>
      <c r="K326" s="29"/>
    </row>
    <row r="327" spans="2:11" x14ac:dyDescent="0.25">
      <c r="B327" s="1"/>
      <c r="C327" s="4"/>
      <c r="D327" s="3"/>
      <c r="E327" s="4"/>
      <c r="F327" s="4"/>
      <c r="G327" s="3"/>
      <c r="H327" s="4"/>
      <c r="I327" s="4"/>
      <c r="J327" s="14"/>
      <c r="K327" s="29"/>
    </row>
    <row r="328" spans="2:11" x14ac:dyDescent="0.25">
      <c r="B328" s="1"/>
      <c r="C328" s="4"/>
      <c r="D328" s="3"/>
      <c r="E328" s="4"/>
      <c r="F328" s="4"/>
      <c r="G328" s="3"/>
      <c r="H328" s="4"/>
      <c r="I328" s="4"/>
      <c r="J328" s="14"/>
      <c r="K328" s="29"/>
    </row>
    <row r="329" spans="2:11" x14ac:dyDescent="0.25">
      <c r="B329" s="1"/>
      <c r="C329" s="4"/>
      <c r="D329" s="3"/>
      <c r="E329" s="4"/>
      <c r="F329" s="4"/>
      <c r="G329" s="3"/>
      <c r="H329" s="4"/>
      <c r="I329" s="4"/>
      <c r="J329" s="14"/>
      <c r="K329" s="29"/>
    </row>
    <row r="330" spans="2:11" x14ac:dyDescent="0.25">
      <c r="B330" s="1"/>
      <c r="C330" s="4"/>
      <c r="D330" s="3"/>
      <c r="E330" s="4"/>
      <c r="F330" s="4"/>
      <c r="G330" s="3"/>
      <c r="H330" s="4"/>
      <c r="I330" s="4"/>
      <c r="J330" s="14"/>
      <c r="K330" s="29"/>
    </row>
    <row r="331" spans="2:11" x14ac:dyDescent="0.25">
      <c r="B331" s="1"/>
      <c r="C331" s="4"/>
      <c r="D331" s="3"/>
      <c r="E331" s="4"/>
      <c r="F331" s="4"/>
      <c r="G331" s="3"/>
      <c r="H331" s="4"/>
      <c r="I331" s="4"/>
      <c r="J331" s="14"/>
      <c r="K331" s="29"/>
    </row>
    <row r="332" spans="2:11" x14ac:dyDescent="0.25">
      <c r="B332" s="1"/>
      <c r="C332" s="4"/>
      <c r="D332" s="3"/>
      <c r="E332" s="4"/>
      <c r="F332" s="4"/>
      <c r="G332" s="3"/>
      <c r="H332" s="4"/>
      <c r="I332" s="4"/>
      <c r="J332" s="14"/>
      <c r="K332" s="29"/>
    </row>
    <row r="333" spans="2:11" x14ac:dyDescent="0.25">
      <c r="B333" s="1"/>
      <c r="C333" s="4"/>
      <c r="D333" s="3"/>
      <c r="E333" s="4"/>
      <c r="F333" s="4"/>
      <c r="G333" s="3"/>
      <c r="H333" s="4"/>
      <c r="I333" s="4"/>
      <c r="J333" s="14"/>
      <c r="K333" s="29"/>
    </row>
    <row r="334" spans="2:11" x14ac:dyDescent="0.25">
      <c r="B334" s="1"/>
      <c r="C334" s="4"/>
      <c r="D334" s="3"/>
      <c r="E334" s="4"/>
      <c r="F334" s="4"/>
      <c r="G334" s="3"/>
      <c r="H334" s="4"/>
      <c r="I334" s="4"/>
      <c r="J334" s="14"/>
      <c r="K334" s="29"/>
    </row>
    <row r="335" spans="2:11" x14ac:dyDescent="0.25">
      <c r="B335" s="1"/>
      <c r="C335" s="4"/>
      <c r="D335" s="3"/>
      <c r="E335" s="4"/>
      <c r="F335" s="4"/>
      <c r="G335" s="3"/>
      <c r="H335" s="4"/>
      <c r="I335" s="4"/>
      <c r="J335" s="14"/>
      <c r="K335" s="29"/>
    </row>
    <row r="336" spans="2:11" x14ac:dyDescent="0.25">
      <c r="B336" s="1"/>
      <c r="C336" s="4"/>
      <c r="D336" s="3"/>
      <c r="E336" s="4"/>
      <c r="F336" s="4"/>
      <c r="G336" s="3"/>
      <c r="H336" s="4"/>
      <c r="I336" s="4"/>
      <c r="J336" s="14"/>
      <c r="K336" s="29"/>
    </row>
    <row r="337" spans="2:11" x14ac:dyDescent="0.25">
      <c r="B337" s="1"/>
      <c r="C337" s="4"/>
      <c r="D337" s="3"/>
      <c r="E337" s="4"/>
      <c r="F337" s="4"/>
      <c r="G337" s="3"/>
      <c r="H337" s="4"/>
      <c r="I337" s="4"/>
      <c r="J337" s="14"/>
      <c r="K337" s="29"/>
    </row>
    <row r="338" spans="2:11" x14ac:dyDescent="0.25">
      <c r="B338" s="1"/>
      <c r="C338" s="4"/>
      <c r="D338" s="3"/>
      <c r="E338" s="4"/>
      <c r="F338" s="4"/>
      <c r="G338" s="3"/>
      <c r="H338" s="4"/>
      <c r="I338" s="4"/>
      <c r="J338" s="14"/>
      <c r="K338" s="29"/>
    </row>
    <row r="339" spans="2:11" x14ac:dyDescent="0.25">
      <c r="B339" s="1"/>
      <c r="C339" s="4"/>
      <c r="D339" s="3"/>
      <c r="E339" s="4"/>
      <c r="F339" s="4"/>
      <c r="G339" s="3"/>
      <c r="H339" s="4"/>
      <c r="I339" s="4"/>
      <c r="J339" s="14"/>
      <c r="K339" s="29"/>
    </row>
    <row r="340" spans="2:11" x14ac:dyDescent="0.25">
      <c r="B340" s="1"/>
      <c r="C340" s="4"/>
      <c r="D340" s="3"/>
      <c r="E340" s="4"/>
      <c r="F340" s="4"/>
      <c r="G340" s="3"/>
      <c r="H340" s="4"/>
      <c r="I340" s="4"/>
      <c r="J340" s="14"/>
      <c r="K340" s="29"/>
    </row>
    <row r="341" spans="2:11" x14ac:dyDescent="0.25">
      <c r="B341" s="1"/>
      <c r="C341" s="4"/>
      <c r="D341" s="3"/>
      <c r="E341" s="4"/>
      <c r="F341" s="4"/>
      <c r="G341" s="3"/>
      <c r="H341" s="4"/>
      <c r="I341" s="4"/>
      <c r="J341" s="14"/>
      <c r="K341" s="29"/>
    </row>
    <row r="342" spans="2:11" x14ac:dyDescent="0.25">
      <c r="B342" s="1"/>
      <c r="C342" s="4"/>
      <c r="D342" s="3"/>
      <c r="E342" s="4"/>
      <c r="F342" s="4"/>
      <c r="G342" s="3"/>
      <c r="H342" s="4"/>
      <c r="I342" s="4"/>
      <c r="J342" s="14"/>
      <c r="K342" s="29"/>
    </row>
    <row r="343" spans="2:11" x14ac:dyDescent="0.25">
      <c r="B343" s="1"/>
      <c r="C343" s="4"/>
      <c r="D343" s="3"/>
      <c r="E343" s="4"/>
      <c r="F343" s="4"/>
      <c r="G343" s="3"/>
      <c r="H343" s="4"/>
      <c r="I343" s="4"/>
      <c r="J343" s="14"/>
      <c r="K343" s="29"/>
    </row>
    <row r="344" spans="2:11" x14ac:dyDescent="0.25">
      <c r="B344" s="1"/>
      <c r="C344" s="4"/>
      <c r="D344" s="3"/>
      <c r="E344" s="4"/>
      <c r="F344" s="4"/>
      <c r="G344" s="3"/>
      <c r="H344" s="4"/>
      <c r="I344" s="4"/>
      <c r="J344" s="14"/>
      <c r="K344" s="29"/>
    </row>
    <row r="345" spans="2:11" x14ac:dyDescent="0.25">
      <c r="B345" s="1"/>
      <c r="C345" s="4"/>
      <c r="D345" s="3"/>
      <c r="E345" s="4"/>
      <c r="F345" s="4"/>
      <c r="G345" s="3"/>
      <c r="H345" s="4"/>
      <c r="I345" s="4"/>
      <c r="J345" s="14"/>
      <c r="K345" s="29"/>
    </row>
    <row r="346" spans="2:11" x14ac:dyDescent="0.25">
      <c r="B346" s="1"/>
      <c r="C346" s="4"/>
      <c r="D346" s="3"/>
      <c r="E346" s="4"/>
      <c r="F346" s="4"/>
      <c r="G346" s="3"/>
      <c r="H346" s="4"/>
      <c r="I346" s="4"/>
      <c r="J346" s="14"/>
      <c r="K346" s="29"/>
    </row>
    <row r="347" spans="2:11" x14ac:dyDescent="0.25">
      <c r="B347" s="1"/>
      <c r="C347" s="4"/>
      <c r="D347" s="3"/>
      <c r="E347" s="4"/>
      <c r="F347" s="4"/>
      <c r="G347" s="3"/>
      <c r="H347" s="4"/>
      <c r="I347" s="4"/>
      <c r="J347" s="14"/>
      <c r="K347" s="29"/>
    </row>
    <row r="348" spans="2:11" x14ac:dyDescent="0.25">
      <c r="B348" s="1"/>
      <c r="C348" s="4"/>
      <c r="D348" s="3"/>
      <c r="E348" s="4"/>
      <c r="F348" s="4"/>
      <c r="G348" s="3"/>
      <c r="H348" s="4"/>
      <c r="I348" s="4"/>
      <c r="J348" s="14"/>
      <c r="K348" s="29"/>
    </row>
    <row r="349" spans="2:11" x14ac:dyDescent="0.25">
      <c r="B349" s="1"/>
      <c r="C349" s="4"/>
      <c r="D349" s="3"/>
      <c r="E349" s="4"/>
      <c r="F349" s="4"/>
      <c r="G349" s="3"/>
      <c r="H349" s="4"/>
      <c r="I349" s="4"/>
      <c r="J349" s="14"/>
      <c r="K349" s="29"/>
    </row>
    <row r="350" spans="2:11" x14ac:dyDescent="0.25">
      <c r="B350" s="1"/>
      <c r="C350" s="4"/>
      <c r="D350" s="3"/>
      <c r="E350" s="4"/>
      <c r="F350" s="4"/>
      <c r="G350" s="3"/>
      <c r="H350" s="4"/>
      <c r="I350" s="4"/>
      <c r="J350" s="14"/>
      <c r="K350" s="29"/>
    </row>
    <row r="351" spans="2:11" x14ac:dyDescent="0.25">
      <c r="B351" s="1"/>
      <c r="C351" s="4"/>
      <c r="D351" s="3"/>
      <c r="E351" s="4"/>
      <c r="F351" s="4"/>
      <c r="G351" s="3"/>
      <c r="H351" s="4"/>
      <c r="I351" s="4"/>
      <c r="J351" s="14"/>
      <c r="K351" s="29"/>
    </row>
    <row r="352" spans="2:11" x14ac:dyDescent="0.25">
      <c r="B352" s="1"/>
      <c r="C352" s="4"/>
      <c r="D352" s="3"/>
      <c r="E352" s="4"/>
      <c r="F352" s="4"/>
      <c r="G352" s="3"/>
      <c r="H352" s="4"/>
      <c r="I352" s="4"/>
      <c r="J352" s="14"/>
      <c r="K352" s="29"/>
    </row>
    <row r="353" spans="2:11" x14ac:dyDescent="0.25">
      <c r="B353" s="1"/>
      <c r="C353" s="4"/>
      <c r="D353" s="3"/>
      <c r="E353" s="4"/>
      <c r="F353" s="4"/>
      <c r="G353" s="3"/>
      <c r="H353" s="4"/>
      <c r="I353" s="4"/>
      <c r="J353" s="14"/>
      <c r="K353" s="29"/>
    </row>
    <row r="354" spans="2:11" x14ac:dyDescent="0.25">
      <c r="B354" s="1"/>
      <c r="C354" s="4"/>
      <c r="D354" s="3"/>
      <c r="E354" s="4"/>
      <c r="F354" s="4"/>
      <c r="G354" s="3"/>
      <c r="H354" s="4"/>
      <c r="I354" s="4"/>
      <c r="J354" s="14"/>
      <c r="K354" s="29"/>
    </row>
    <row r="355" spans="2:11" x14ac:dyDescent="0.25">
      <c r="B355" s="1"/>
      <c r="C355" s="4"/>
      <c r="D355" s="3"/>
      <c r="E355" s="4"/>
      <c r="F355" s="4"/>
      <c r="G355" s="3"/>
      <c r="H355" s="4"/>
      <c r="I355" s="4"/>
      <c r="J355" s="14"/>
      <c r="K355" s="29"/>
    </row>
    <row r="356" spans="2:11" x14ac:dyDescent="0.25">
      <c r="B356" s="1"/>
      <c r="C356" s="4"/>
      <c r="D356" s="3"/>
      <c r="E356" s="4"/>
      <c r="F356" s="4"/>
      <c r="G356" s="3"/>
      <c r="H356" s="4"/>
      <c r="I356" s="4"/>
      <c r="J356" s="14"/>
      <c r="K356" s="29"/>
    </row>
    <row r="357" spans="2:11" x14ac:dyDescent="0.25">
      <c r="B357" s="1"/>
      <c r="C357" s="4"/>
      <c r="D357" s="3"/>
      <c r="E357" s="4"/>
      <c r="F357" s="4"/>
      <c r="G357" s="3"/>
      <c r="H357" s="4"/>
      <c r="I357" s="4"/>
      <c r="J357" s="14"/>
      <c r="K357" s="29"/>
    </row>
    <row r="358" spans="2:11" x14ac:dyDescent="0.25">
      <c r="B358" s="1"/>
      <c r="C358" s="4"/>
      <c r="D358" s="3"/>
      <c r="E358" s="4"/>
      <c r="F358" s="4"/>
      <c r="G358" s="3"/>
      <c r="H358" s="4"/>
      <c r="I358" s="4"/>
      <c r="J358" s="14"/>
      <c r="K358" s="29"/>
    </row>
    <row r="359" spans="2:11" x14ac:dyDescent="0.25">
      <c r="B359" s="1"/>
      <c r="C359" s="4"/>
      <c r="D359" s="3"/>
      <c r="E359" s="4"/>
      <c r="F359" s="4"/>
      <c r="G359" s="3"/>
      <c r="H359" s="4"/>
      <c r="I359" s="4"/>
      <c r="J359" s="14"/>
      <c r="K359" s="29"/>
    </row>
    <row r="360" spans="2:11" x14ac:dyDescent="0.25">
      <c r="B360" s="1"/>
      <c r="C360" s="4"/>
      <c r="D360" s="3"/>
      <c r="E360" s="4"/>
      <c r="F360" s="4"/>
      <c r="G360" s="3"/>
      <c r="H360" s="4"/>
      <c r="I360" s="4"/>
      <c r="J360" s="14"/>
      <c r="K360" s="29"/>
    </row>
    <row r="361" spans="2:11" x14ac:dyDescent="0.25">
      <c r="B361" s="1"/>
      <c r="C361" s="4"/>
      <c r="D361" s="3"/>
      <c r="E361" s="4"/>
      <c r="F361" s="4"/>
      <c r="G361" s="3"/>
      <c r="H361" s="4"/>
      <c r="I361" s="4"/>
      <c r="J361" s="14"/>
      <c r="K361" s="29"/>
    </row>
    <row r="362" spans="2:11" x14ac:dyDescent="0.25">
      <c r="B362" s="1"/>
      <c r="C362" s="4"/>
      <c r="D362" s="3"/>
      <c r="E362" s="4"/>
      <c r="F362" s="4"/>
      <c r="G362" s="3"/>
      <c r="H362" s="4"/>
      <c r="I362" s="4"/>
      <c r="J362" s="14"/>
      <c r="K362" s="29"/>
    </row>
    <row r="363" spans="2:11" x14ac:dyDescent="0.25">
      <c r="B363" s="1"/>
      <c r="C363" s="4"/>
      <c r="D363" s="3"/>
      <c r="E363" s="4"/>
      <c r="F363" s="4"/>
      <c r="G363" s="3"/>
      <c r="H363" s="4"/>
      <c r="I363" s="4"/>
      <c r="J363" s="14"/>
      <c r="K363" s="29"/>
    </row>
    <row r="364" spans="2:11" x14ac:dyDescent="0.25">
      <c r="B364" s="1"/>
      <c r="C364" s="4"/>
      <c r="D364" s="3"/>
      <c r="E364" s="4"/>
      <c r="F364" s="4"/>
      <c r="G364" s="3"/>
      <c r="H364" s="4"/>
      <c r="I364" s="4"/>
      <c r="J364" s="14"/>
      <c r="K364" s="29"/>
    </row>
    <row r="365" spans="2:11" x14ac:dyDescent="0.25">
      <c r="B365" s="1"/>
      <c r="C365" s="4"/>
      <c r="D365" s="3"/>
      <c r="E365" s="4"/>
      <c r="F365" s="4"/>
      <c r="G365" s="3"/>
      <c r="H365" s="4"/>
      <c r="I365" s="4"/>
      <c r="J365" s="14"/>
      <c r="K365" s="29"/>
    </row>
    <row r="366" spans="2:11" x14ac:dyDescent="0.25">
      <c r="B366" s="1"/>
      <c r="C366" s="4"/>
      <c r="D366" s="3"/>
      <c r="E366" s="4"/>
      <c r="F366" s="4"/>
      <c r="G366" s="3"/>
      <c r="H366" s="4"/>
      <c r="I366" s="4"/>
      <c r="J366" s="14"/>
      <c r="K366" s="29"/>
    </row>
    <row r="367" spans="2:11" x14ac:dyDescent="0.25">
      <c r="B367" s="1"/>
      <c r="C367" s="4"/>
      <c r="D367" s="3"/>
      <c r="E367" s="4"/>
      <c r="F367" s="4"/>
      <c r="G367" s="3"/>
      <c r="H367" s="4"/>
      <c r="I367" s="4"/>
      <c r="J367" s="14"/>
      <c r="K367" s="29"/>
    </row>
    <row r="368" spans="2:11" x14ac:dyDescent="0.25">
      <c r="B368" s="1"/>
      <c r="C368" s="4"/>
      <c r="D368" s="3"/>
      <c r="E368" s="4"/>
      <c r="F368" s="4"/>
      <c r="G368" s="3"/>
      <c r="H368" s="4"/>
      <c r="I368" s="4"/>
      <c r="J368" s="14"/>
      <c r="K368" s="29"/>
    </row>
    <row r="369" spans="2:11" x14ac:dyDescent="0.25">
      <c r="B369" s="1"/>
      <c r="C369" s="4"/>
      <c r="D369" s="3"/>
      <c r="E369" s="4"/>
      <c r="F369" s="4"/>
      <c r="G369" s="3"/>
      <c r="H369" s="4"/>
      <c r="I369" s="4"/>
      <c r="J369" s="14"/>
      <c r="K369" s="29"/>
    </row>
    <row r="370" spans="2:11" x14ac:dyDescent="0.25">
      <c r="B370" s="1"/>
      <c r="C370" s="4"/>
      <c r="D370" s="3"/>
      <c r="E370" s="4"/>
      <c r="F370" s="4"/>
      <c r="G370" s="3"/>
      <c r="H370" s="4"/>
      <c r="I370" s="4"/>
      <c r="J370" s="14"/>
      <c r="K370" s="29"/>
    </row>
    <row r="371" spans="2:11" x14ac:dyDescent="0.25">
      <c r="B371" s="1"/>
      <c r="C371" s="4"/>
      <c r="D371" s="3"/>
      <c r="E371" s="4"/>
      <c r="F371" s="4"/>
      <c r="G371" s="3"/>
      <c r="H371" s="4"/>
      <c r="I371" s="4"/>
      <c r="J371" s="14"/>
      <c r="K371" s="29"/>
    </row>
    <row r="372" spans="2:11" x14ac:dyDescent="0.25">
      <c r="B372" s="1"/>
      <c r="C372" s="4"/>
      <c r="D372" s="3"/>
      <c r="E372" s="4"/>
      <c r="F372" s="4"/>
      <c r="G372" s="3"/>
      <c r="H372" s="4"/>
      <c r="I372" s="4"/>
      <c r="J372" s="14"/>
      <c r="K372" s="29"/>
    </row>
    <row r="373" spans="2:11" x14ac:dyDescent="0.25">
      <c r="B373" s="1"/>
      <c r="C373" s="4"/>
      <c r="D373" s="3"/>
      <c r="E373" s="4"/>
      <c r="F373" s="4"/>
      <c r="G373" s="3"/>
      <c r="H373" s="4"/>
      <c r="I373" s="4"/>
      <c r="J373" s="14"/>
      <c r="K373" s="29"/>
    </row>
    <row r="374" spans="2:11" x14ac:dyDescent="0.25">
      <c r="B374" s="1"/>
      <c r="C374" s="4"/>
      <c r="D374" s="3"/>
      <c r="E374" s="4"/>
      <c r="F374" s="4"/>
      <c r="G374" s="3"/>
      <c r="H374" s="4"/>
      <c r="I374" s="4"/>
      <c r="J374" s="14"/>
      <c r="K374" s="29"/>
    </row>
    <row r="375" spans="2:11" x14ac:dyDescent="0.25">
      <c r="B375" s="1"/>
      <c r="C375" s="4"/>
      <c r="D375" s="3"/>
      <c r="E375" s="4"/>
      <c r="F375" s="4"/>
      <c r="G375" s="3"/>
      <c r="H375" s="4"/>
      <c r="I375" s="4"/>
      <c r="J375" s="14"/>
      <c r="K375" s="29"/>
    </row>
    <row r="376" spans="2:11" x14ac:dyDescent="0.25">
      <c r="B376" s="1"/>
      <c r="C376" s="4"/>
      <c r="D376" s="3"/>
      <c r="E376" s="4"/>
      <c r="F376" s="4"/>
      <c r="G376" s="3"/>
      <c r="H376" s="4"/>
      <c r="I376" s="4"/>
      <c r="J376" s="14"/>
      <c r="K376" s="29"/>
    </row>
    <row r="377" spans="2:11" x14ac:dyDescent="0.25">
      <c r="B377" s="1"/>
      <c r="C377" s="4"/>
      <c r="D377" s="3"/>
      <c r="E377" s="4"/>
      <c r="F377" s="4"/>
      <c r="G377" s="3"/>
      <c r="H377" s="4"/>
      <c r="I377" s="4"/>
      <c r="J377" s="14"/>
      <c r="K377" s="29"/>
    </row>
    <row r="378" spans="2:11" x14ac:dyDescent="0.25">
      <c r="B378" s="1"/>
      <c r="C378" s="4"/>
      <c r="D378" s="3"/>
      <c r="E378" s="4"/>
      <c r="F378" s="4"/>
      <c r="G378" s="3"/>
      <c r="H378" s="4"/>
      <c r="I378" s="4"/>
      <c r="J378" s="14"/>
      <c r="K378" s="29"/>
    </row>
    <row r="379" spans="2:11" x14ac:dyDescent="0.25">
      <c r="B379" s="1"/>
      <c r="C379" s="4"/>
      <c r="D379" s="3"/>
      <c r="E379" s="4"/>
      <c r="F379" s="4"/>
      <c r="G379" s="3"/>
      <c r="H379" s="4"/>
      <c r="I379" s="4"/>
      <c r="J379" s="14"/>
      <c r="K379" s="29"/>
    </row>
    <row r="380" spans="2:11" x14ac:dyDescent="0.25">
      <c r="B380" s="1"/>
      <c r="C380" s="4"/>
      <c r="D380" s="3"/>
      <c r="E380" s="4"/>
      <c r="F380" s="4"/>
      <c r="G380" s="3"/>
      <c r="H380" s="4"/>
      <c r="I380" s="4"/>
      <c r="J380" s="14"/>
      <c r="K380" s="29"/>
    </row>
    <row r="381" spans="2:11" x14ac:dyDescent="0.25">
      <c r="B381" s="1"/>
      <c r="C381" s="4"/>
      <c r="D381" s="3"/>
      <c r="E381" s="4"/>
      <c r="F381" s="4"/>
      <c r="G381" s="3"/>
      <c r="H381" s="4"/>
      <c r="I381" s="4"/>
      <c r="J381" s="14"/>
      <c r="K381" s="29"/>
    </row>
    <row r="382" spans="2:11" x14ac:dyDescent="0.25">
      <c r="B382" s="1"/>
      <c r="C382" s="4"/>
      <c r="D382" s="3"/>
      <c r="E382" s="4"/>
      <c r="F382" s="4"/>
      <c r="G382" s="3"/>
      <c r="H382" s="4"/>
      <c r="I382" s="4"/>
      <c r="J382" s="14"/>
      <c r="K382" s="29"/>
    </row>
    <row r="383" spans="2:11" x14ac:dyDescent="0.25">
      <c r="B383" s="1"/>
      <c r="C383" s="4"/>
      <c r="D383" s="3"/>
      <c r="E383" s="4"/>
      <c r="F383" s="4"/>
      <c r="G383" s="3"/>
      <c r="H383" s="4"/>
      <c r="I383" s="4"/>
      <c r="J383" s="14"/>
      <c r="K383" s="29"/>
    </row>
    <row r="384" spans="2:11" x14ac:dyDescent="0.25">
      <c r="B384" s="1"/>
      <c r="C384" s="4"/>
      <c r="D384" s="3"/>
      <c r="E384" s="4"/>
      <c r="F384" s="4"/>
      <c r="G384" s="3"/>
      <c r="H384" s="4"/>
      <c r="I384" s="4"/>
      <c r="J384" s="14"/>
      <c r="K384" s="29"/>
    </row>
    <row r="385" spans="2:11" x14ac:dyDescent="0.25">
      <c r="B385" s="1"/>
      <c r="C385" s="4"/>
      <c r="D385" s="3"/>
      <c r="E385" s="4"/>
      <c r="F385" s="4"/>
      <c r="G385" s="3"/>
      <c r="H385" s="4"/>
      <c r="I385" s="4"/>
      <c r="J385" s="14"/>
      <c r="K385" s="29"/>
    </row>
    <row r="386" spans="2:11" x14ac:dyDescent="0.25">
      <c r="B386" s="1"/>
      <c r="C386" s="4"/>
      <c r="D386" s="3"/>
      <c r="E386" s="4"/>
      <c r="F386" s="4"/>
      <c r="G386" s="3"/>
      <c r="H386" s="4"/>
      <c r="I386" s="4"/>
      <c r="J386" s="14"/>
      <c r="K386" s="29"/>
    </row>
    <row r="387" spans="2:11" x14ac:dyDescent="0.25">
      <c r="B387" s="1"/>
      <c r="C387" s="4"/>
      <c r="D387" s="3"/>
      <c r="E387" s="4"/>
      <c r="F387" s="4"/>
      <c r="G387" s="3"/>
      <c r="H387" s="4"/>
      <c r="I387" s="4"/>
      <c r="J387" s="14"/>
      <c r="K387" s="29"/>
    </row>
    <row r="388" spans="2:11" x14ac:dyDescent="0.25">
      <c r="B388" s="1"/>
      <c r="C388" s="4"/>
      <c r="D388" s="3"/>
      <c r="E388" s="4"/>
      <c r="F388" s="4"/>
      <c r="G388" s="3"/>
      <c r="H388" s="4"/>
      <c r="I388" s="4"/>
      <c r="J388" s="14"/>
      <c r="K388" s="29"/>
    </row>
    <row r="389" spans="2:11" x14ac:dyDescent="0.25">
      <c r="B389" s="1"/>
      <c r="C389" s="4"/>
      <c r="D389" s="3"/>
      <c r="E389" s="4"/>
      <c r="F389" s="4"/>
      <c r="G389" s="3"/>
      <c r="H389" s="4"/>
      <c r="I389" s="4"/>
      <c r="J389" s="14"/>
      <c r="K389" s="29"/>
    </row>
    <row r="390" spans="2:11" x14ac:dyDescent="0.25">
      <c r="B390" s="1"/>
      <c r="C390" s="4"/>
      <c r="D390" s="3"/>
      <c r="E390" s="4"/>
      <c r="F390" s="4"/>
      <c r="G390" s="3"/>
      <c r="H390" s="4"/>
      <c r="I390" s="4"/>
      <c r="J390" s="14"/>
      <c r="K390" s="29"/>
    </row>
    <row r="391" spans="2:11" x14ac:dyDescent="0.25">
      <c r="B391" s="1"/>
      <c r="C391" s="4"/>
      <c r="D391" s="3"/>
      <c r="E391" s="4"/>
      <c r="F391" s="4"/>
      <c r="G391" s="3"/>
      <c r="H391" s="4"/>
      <c r="I391" s="4"/>
      <c r="J391" s="14"/>
      <c r="K391" s="29"/>
    </row>
    <row r="392" spans="2:11" x14ac:dyDescent="0.25">
      <c r="B392" s="1"/>
      <c r="C392" s="4"/>
      <c r="D392" s="3"/>
      <c r="E392" s="4"/>
      <c r="F392" s="4"/>
      <c r="G392" s="3"/>
      <c r="H392" s="4"/>
      <c r="I392" s="4"/>
      <c r="J392" s="14"/>
      <c r="K392" s="29"/>
    </row>
    <row r="393" spans="2:11" x14ac:dyDescent="0.25">
      <c r="B393" s="1"/>
      <c r="C393" s="4"/>
      <c r="D393" s="3"/>
      <c r="E393" s="4"/>
      <c r="F393" s="4"/>
      <c r="G393" s="3"/>
      <c r="H393" s="4"/>
      <c r="I393" s="4"/>
      <c r="J393" s="14"/>
      <c r="K393" s="29"/>
    </row>
    <row r="394" spans="2:11" x14ac:dyDescent="0.25">
      <c r="B394" s="1"/>
      <c r="C394" s="4"/>
      <c r="D394" s="3"/>
      <c r="E394" s="4"/>
      <c r="F394" s="4"/>
      <c r="G394" s="3"/>
      <c r="H394" s="4"/>
      <c r="I394" s="4"/>
      <c r="J394" s="14"/>
      <c r="K394" s="29"/>
    </row>
    <row r="395" spans="2:11" x14ac:dyDescent="0.25">
      <c r="B395" s="1"/>
      <c r="C395" s="4"/>
      <c r="D395" s="3"/>
      <c r="E395" s="4"/>
      <c r="F395" s="4"/>
      <c r="G395" s="3"/>
      <c r="H395" s="4"/>
      <c r="I395" s="4"/>
      <c r="J395" s="14"/>
      <c r="K395" s="29"/>
    </row>
    <row r="396" spans="2:11" x14ac:dyDescent="0.25">
      <c r="B396" s="1"/>
      <c r="C396" s="4"/>
      <c r="D396" s="3"/>
      <c r="E396" s="4"/>
      <c r="F396" s="4"/>
      <c r="G396" s="3"/>
      <c r="H396" s="4"/>
      <c r="I396" s="4"/>
      <c r="J396" s="14"/>
      <c r="K396" s="29"/>
    </row>
    <row r="397" spans="2:11" x14ac:dyDescent="0.25">
      <c r="B397" s="1"/>
      <c r="C397" s="4"/>
      <c r="D397" s="3"/>
      <c r="E397" s="4"/>
      <c r="F397" s="4"/>
      <c r="G397" s="3"/>
      <c r="H397" s="4"/>
      <c r="I397" s="4"/>
      <c r="J397" s="14"/>
      <c r="K397" s="29"/>
    </row>
    <row r="398" spans="2:11" x14ac:dyDescent="0.25">
      <c r="B398" s="1"/>
      <c r="C398" s="4"/>
      <c r="D398" s="3"/>
      <c r="E398" s="4"/>
      <c r="F398" s="4"/>
      <c r="G398" s="3"/>
      <c r="H398" s="4"/>
      <c r="I398" s="4"/>
      <c r="J398" s="14"/>
      <c r="K398" s="29"/>
    </row>
    <row r="399" spans="2:11" x14ac:dyDescent="0.25">
      <c r="B399" s="1"/>
      <c r="C399" s="4"/>
      <c r="D399" s="3"/>
      <c r="E399" s="4"/>
      <c r="F399" s="4"/>
      <c r="G399" s="3"/>
      <c r="H399" s="4"/>
      <c r="I399" s="4"/>
      <c r="J399" s="14"/>
      <c r="K399" s="29"/>
    </row>
    <row r="400" spans="2:11" x14ac:dyDescent="0.25">
      <c r="B400" s="1"/>
      <c r="C400" s="4"/>
      <c r="D400" s="3"/>
      <c r="E400" s="4"/>
      <c r="F400" s="4"/>
      <c r="G400" s="3"/>
      <c r="H400" s="4"/>
      <c r="I400" s="4"/>
      <c r="J400" s="14"/>
      <c r="K400" s="29"/>
    </row>
    <row r="401" spans="2:11" x14ac:dyDescent="0.25">
      <c r="B401" s="1"/>
      <c r="C401" s="4"/>
      <c r="D401" s="3"/>
      <c r="E401" s="4"/>
      <c r="F401" s="4"/>
      <c r="G401" s="3"/>
      <c r="H401" s="4"/>
      <c r="I401" s="4"/>
      <c r="J401" s="14"/>
      <c r="K401" s="29"/>
    </row>
    <row r="402" spans="2:11" x14ac:dyDescent="0.25">
      <c r="B402" s="1"/>
      <c r="C402" s="4"/>
      <c r="D402" s="3"/>
      <c r="E402" s="4"/>
      <c r="F402" s="4"/>
      <c r="G402" s="3"/>
      <c r="H402" s="4"/>
      <c r="I402" s="4"/>
      <c r="J402" s="14"/>
      <c r="K402" s="29"/>
    </row>
    <row r="403" spans="2:11" x14ac:dyDescent="0.25">
      <c r="B403" s="1"/>
      <c r="C403" s="4"/>
      <c r="D403" s="3"/>
      <c r="E403" s="4"/>
      <c r="F403" s="4"/>
      <c r="G403" s="3"/>
      <c r="H403" s="4"/>
      <c r="I403" s="4"/>
      <c r="J403" s="14"/>
      <c r="K403" s="29"/>
    </row>
    <row r="404" spans="2:11" x14ac:dyDescent="0.25">
      <c r="B404" s="1"/>
      <c r="C404" s="4"/>
      <c r="D404" s="3"/>
      <c r="E404" s="4"/>
      <c r="F404" s="4"/>
      <c r="G404" s="3"/>
      <c r="H404" s="4"/>
      <c r="I404" s="4"/>
      <c r="J404" s="14"/>
      <c r="K404" s="29"/>
    </row>
    <row r="405" spans="2:11" x14ac:dyDescent="0.25">
      <c r="B405" s="1"/>
      <c r="C405" s="4"/>
      <c r="D405" s="3"/>
      <c r="E405" s="4"/>
      <c r="F405" s="4"/>
      <c r="G405" s="3"/>
      <c r="H405" s="4"/>
      <c r="I405" s="4"/>
      <c r="J405" s="14"/>
      <c r="K405" s="29"/>
    </row>
    <row r="406" spans="2:11" x14ac:dyDescent="0.25">
      <c r="B406" s="1"/>
      <c r="C406" s="4"/>
      <c r="D406" s="3"/>
      <c r="E406" s="4"/>
      <c r="F406" s="4"/>
      <c r="G406" s="3"/>
      <c r="H406" s="4"/>
      <c r="I406" s="4"/>
      <c r="J406" s="14"/>
      <c r="K406" s="29"/>
    </row>
    <row r="407" spans="2:11" x14ac:dyDescent="0.25">
      <c r="B407" s="1"/>
      <c r="C407" s="4"/>
      <c r="D407" s="3"/>
      <c r="E407" s="4"/>
      <c r="F407" s="4"/>
      <c r="G407" s="3"/>
      <c r="H407" s="4"/>
      <c r="I407" s="4"/>
      <c r="J407" s="14"/>
      <c r="K407" s="29"/>
    </row>
    <row r="408" spans="2:11" x14ac:dyDescent="0.25">
      <c r="B408" s="1"/>
      <c r="C408" s="4"/>
      <c r="D408" s="3"/>
      <c r="E408" s="4"/>
      <c r="F408" s="4"/>
      <c r="G408" s="3"/>
      <c r="H408" s="4"/>
      <c r="I408" s="4"/>
      <c r="J408" s="14"/>
      <c r="K408" s="29"/>
    </row>
    <row r="409" spans="2:11" x14ac:dyDescent="0.25">
      <c r="B409" s="1"/>
      <c r="C409" s="4"/>
      <c r="D409" s="3"/>
      <c r="E409" s="4"/>
      <c r="F409" s="4"/>
      <c r="G409" s="3"/>
      <c r="H409" s="4"/>
      <c r="I409" s="4"/>
      <c r="J409" s="14"/>
      <c r="K409" s="29"/>
    </row>
    <row r="410" spans="2:11" x14ac:dyDescent="0.25">
      <c r="B410" s="1"/>
      <c r="C410" s="4"/>
      <c r="D410" s="3"/>
      <c r="E410" s="4"/>
      <c r="F410" s="4"/>
      <c r="G410" s="3"/>
      <c r="H410" s="4"/>
      <c r="I410" s="4"/>
      <c r="J410" s="14"/>
      <c r="K410" s="29"/>
    </row>
    <row r="411" spans="2:11" x14ac:dyDescent="0.25">
      <c r="B411" s="1"/>
      <c r="C411" s="4"/>
      <c r="D411" s="3"/>
      <c r="E411" s="4"/>
      <c r="F411" s="4"/>
      <c r="G411" s="3"/>
      <c r="H411" s="4"/>
      <c r="I411" s="4"/>
      <c r="J411" s="14"/>
      <c r="K411" s="29"/>
    </row>
    <row r="412" spans="2:11" x14ac:dyDescent="0.25">
      <c r="B412" s="1"/>
      <c r="C412" s="4"/>
      <c r="D412" s="3"/>
      <c r="E412" s="4"/>
      <c r="F412" s="4"/>
      <c r="G412" s="3"/>
      <c r="H412" s="4"/>
      <c r="I412" s="4"/>
      <c r="J412" s="14"/>
      <c r="K412" s="29"/>
    </row>
    <row r="413" spans="2:11" x14ac:dyDescent="0.25">
      <c r="B413" s="1"/>
      <c r="C413" s="4"/>
      <c r="D413" s="3"/>
      <c r="E413" s="4"/>
      <c r="F413" s="4"/>
      <c r="G413" s="3"/>
      <c r="H413" s="4"/>
      <c r="I413" s="4"/>
      <c r="J413" s="14"/>
      <c r="K413" s="29"/>
    </row>
    <row r="414" spans="2:11" x14ac:dyDescent="0.25">
      <c r="B414" s="1"/>
      <c r="C414" s="4"/>
      <c r="D414" s="3"/>
      <c r="E414" s="4"/>
      <c r="F414" s="4"/>
      <c r="G414" s="3"/>
      <c r="H414" s="4"/>
      <c r="I414" s="4"/>
      <c r="J414" s="14"/>
      <c r="K414" s="29"/>
    </row>
    <row r="415" spans="2:11" x14ac:dyDescent="0.25">
      <c r="B415" s="1"/>
      <c r="C415" s="4"/>
      <c r="D415" s="3"/>
      <c r="E415" s="4"/>
      <c r="F415" s="4"/>
      <c r="G415" s="3"/>
      <c r="H415" s="4"/>
      <c r="I415" s="4"/>
      <c r="J415" s="14"/>
      <c r="K415" s="29"/>
    </row>
    <row r="416" spans="2:11" x14ac:dyDescent="0.25">
      <c r="B416" s="1"/>
      <c r="C416" s="4"/>
      <c r="D416" s="3"/>
      <c r="E416" s="4"/>
      <c r="F416" s="4"/>
      <c r="G416" s="3"/>
      <c r="H416" s="4"/>
      <c r="I416" s="4"/>
      <c r="J416" s="14"/>
      <c r="K416" s="29"/>
    </row>
    <row r="417" spans="2:11" x14ac:dyDescent="0.25">
      <c r="B417" s="1"/>
      <c r="C417" s="4"/>
      <c r="D417" s="3"/>
      <c r="E417" s="4"/>
      <c r="F417" s="4"/>
      <c r="G417" s="3"/>
      <c r="H417" s="4"/>
      <c r="I417" s="4"/>
      <c r="J417" s="14"/>
      <c r="K417" s="29"/>
    </row>
    <row r="418" spans="2:11" x14ac:dyDescent="0.25">
      <c r="B418" s="1"/>
      <c r="C418" s="4"/>
      <c r="D418" s="3"/>
      <c r="E418" s="4"/>
      <c r="F418" s="4"/>
      <c r="G418" s="3"/>
      <c r="H418" s="4"/>
      <c r="I418" s="4"/>
      <c r="J418" s="14"/>
      <c r="K418" s="29"/>
    </row>
    <row r="419" spans="2:11" x14ac:dyDescent="0.25">
      <c r="B419" s="1"/>
      <c r="C419" s="4"/>
      <c r="D419" s="3"/>
      <c r="E419" s="4"/>
      <c r="F419" s="4"/>
      <c r="G419" s="3"/>
      <c r="H419" s="4"/>
      <c r="I419" s="4"/>
      <c r="J419" s="14"/>
      <c r="K419" s="29"/>
    </row>
    <row r="420" spans="2:11" x14ac:dyDescent="0.25">
      <c r="B420" s="1"/>
      <c r="C420" s="4"/>
      <c r="D420" s="3"/>
      <c r="E420" s="4"/>
      <c r="F420" s="4"/>
      <c r="G420" s="3"/>
      <c r="H420" s="4"/>
      <c r="I420" s="4"/>
      <c r="J420" s="14"/>
      <c r="K420" s="29"/>
    </row>
    <row r="421" spans="2:11" x14ac:dyDescent="0.25">
      <c r="B421" s="1"/>
      <c r="C421" s="4"/>
      <c r="D421" s="3"/>
      <c r="E421" s="4"/>
      <c r="F421" s="4"/>
      <c r="G421" s="3"/>
      <c r="H421" s="4"/>
      <c r="I421" s="4"/>
      <c r="J421" s="14"/>
      <c r="K421" s="29"/>
    </row>
    <row r="422" spans="2:11" x14ac:dyDescent="0.25">
      <c r="B422" s="1"/>
      <c r="C422" s="4"/>
      <c r="D422" s="3"/>
      <c r="E422" s="4"/>
      <c r="F422" s="4"/>
      <c r="G422" s="3"/>
      <c r="H422" s="4"/>
      <c r="I422" s="4"/>
      <c r="J422" s="14"/>
      <c r="K422" s="29"/>
    </row>
    <row r="423" spans="2:11" x14ac:dyDescent="0.25">
      <c r="B423" s="1"/>
      <c r="C423" s="4"/>
      <c r="D423" s="3"/>
      <c r="E423" s="4"/>
      <c r="F423" s="4"/>
      <c r="G423" s="3"/>
      <c r="H423" s="4"/>
      <c r="I423" s="4"/>
      <c r="J423" s="14"/>
      <c r="K423" s="29"/>
    </row>
    <row r="424" spans="2:11" x14ac:dyDescent="0.25">
      <c r="B424" s="1"/>
      <c r="C424" s="4"/>
      <c r="D424" s="3"/>
      <c r="E424" s="4"/>
      <c r="F424" s="4"/>
      <c r="G424" s="3"/>
      <c r="H424" s="4"/>
      <c r="I424" s="4"/>
      <c r="J424" s="14"/>
      <c r="K424" s="29"/>
    </row>
    <row r="425" spans="2:11" x14ac:dyDescent="0.25">
      <c r="B425" s="1"/>
      <c r="C425" s="4"/>
      <c r="D425" s="3"/>
      <c r="E425" s="4"/>
      <c r="F425" s="4"/>
      <c r="G425" s="3"/>
      <c r="H425" s="4"/>
      <c r="I425" s="4"/>
      <c r="J425" s="14"/>
      <c r="K425" s="29"/>
    </row>
    <row r="426" spans="2:11" x14ac:dyDescent="0.25">
      <c r="B426" s="1"/>
      <c r="C426" s="4"/>
      <c r="D426" s="3"/>
      <c r="E426" s="4"/>
      <c r="F426" s="4"/>
      <c r="G426" s="3"/>
      <c r="H426" s="4"/>
      <c r="I426" s="4"/>
      <c r="J426" s="14"/>
      <c r="K426" s="29"/>
    </row>
    <row r="427" spans="2:11" x14ac:dyDescent="0.25">
      <c r="B427" s="1"/>
      <c r="C427" s="4"/>
      <c r="D427" s="3"/>
      <c r="E427" s="4"/>
      <c r="F427" s="4"/>
      <c r="G427" s="3"/>
      <c r="H427" s="4"/>
      <c r="I427" s="4"/>
      <c r="J427" s="14"/>
      <c r="K427" s="29"/>
    </row>
    <row r="428" spans="2:11" x14ac:dyDescent="0.25">
      <c r="B428" s="1"/>
      <c r="C428" s="4"/>
      <c r="D428" s="3"/>
      <c r="E428" s="4"/>
      <c r="F428" s="4"/>
      <c r="G428" s="3"/>
      <c r="H428" s="4"/>
      <c r="I428" s="4"/>
      <c r="J428" s="14"/>
      <c r="K428" s="29"/>
    </row>
    <row r="429" spans="2:11" x14ac:dyDescent="0.25">
      <c r="B429" s="1"/>
      <c r="C429" s="4"/>
      <c r="D429" s="3"/>
      <c r="E429" s="4"/>
      <c r="F429" s="4"/>
      <c r="G429" s="3"/>
      <c r="H429" s="4"/>
      <c r="I429" s="4"/>
      <c r="J429" s="14"/>
      <c r="K429" s="29"/>
    </row>
    <row r="430" spans="2:11" x14ac:dyDescent="0.25">
      <c r="B430" s="1"/>
      <c r="C430" s="4"/>
      <c r="D430" s="3"/>
      <c r="E430" s="4"/>
      <c r="F430" s="4"/>
      <c r="G430" s="3"/>
      <c r="H430" s="4"/>
      <c r="I430" s="4"/>
      <c r="J430" s="14"/>
      <c r="K430" s="29"/>
    </row>
    <row r="431" spans="2:11" x14ac:dyDescent="0.25">
      <c r="B431" s="1"/>
      <c r="C431" s="4"/>
      <c r="D431" s="3"/>
      <c r="E431" s="4"/>
      <c r="F431" s="4"/>
      <c r="G431" s="3"/>
      <c r="H431" s="4"/>
      <c r="I431" s="4"/>
      <c r="J431" s="14"/>
      <c r="K431" s="29"/>
    </row>
    <row r="432" spans="2:11" x14ac:dyDescent="0.25">
      <c r="B432" s="1"/>
      <c r="C432" s="4"/>
      <c r="D432" s="3"/>
      <c r="E432" s="4"/>
      <c r="F432" s="4"/>
      <c r="G432" s="3"/>
      <c r="H432" s="4"/>
      <c r="I432" s="4"/>
      <c r="J432" s="14"/>
      <c r="K432" s="29"/>
    </row>
    <row r="433" spans="2:11" x14ac:dyDescent="0.25">
      <c r="B433" s="1"/>
      <c r="C433" s="4"/>
      <c r="D433" s="3"/>
      <c r="E433" s="4"/>
      <c r="F433" s="4"/>
      <c r="G433" s="3"/>
      <c r="H433" s="4"/>
      <c r="I433" s="4"/>
      <c r="J433" s="14"/>
      <c r="K433" s="29"/>
    </row>
    <row r="434" spans="2:11" x14ac:dyDescent="0.25">
      <c r="B434" s="1"/>
      <c r="C434" s="4"/>
      <c r="D434" s="3"/>
      <c r="E434" s="4"/>
      <c r="F434" s="4"/>
      <c r="G434" s="3"/>
      <c r="H434" s="4"/>
      <c r="I434" s="4"/>
      <c r="J434" s="14"/>
      <c r="K434" s="29"/>
    </row>
    <row r="435" spans="2:11" x14ac:dyDescent="0.25">
      <c r="B435" s="1"/>
      <c r="C435" s="4"/>
      <c r="D435" s="3"/>
      <c r="E435" s="4"/>
      <c r="F435" s="4"/>
      <c r="G435" s="3"/>
      <c r="H435" s="4"/>
      <c r="I435" s="4"/>
      <c r="J435" s="14"/>
      <c r="K435" s="29"/>
    </row>
    <row r="436" spans="2:11" x14ac:dyDescent="0.25">
      <c r="B436" s="1"/>
      <c r="C436" s="4"/>
      <c r="D436" s="3"/>
      <c r="E436" s="4"/>
      <c r="F436" s="4"/>
      <c r="G436" s="3"/>
      <c r="H436" s="4"/>
      <c r="I436" s="4"/>
      <c r="J436" s="14"/>
      <c r="K436" s="29"/>
    </row>
    <row r="437" spans="2:11" x14ac:dyDescent="0.25">
      <c r="B437" s="1"/>
      <c r="C437" s="4"/>
      <c r="D437" s="3"/>
      <c r="E437" s="4"/>
      <c r="F437" s="4"/>
      <c r="G437" s="3"/>
      <c r="H437" s="4"/>
      <c r="I437" s="4"/>
      <c r="J437" s="14"/>
      <c r="K437" s="29"/>
    </row>
    <row r="438" spans="2:11" x14ac:dyDescent="0.25">
      <c r="B438" s="1"/>
      <c r="C438" s="4"/>
      <c r="D438" s="3"/>
      <c r="E438" s="4"/>
      <c r="F438" s="4"/>
      <c r="G438" s="3"/>
      <c r="H438" s="4"/>
      <c r="I438" s="4"/>
      <c r="J438" s="14"/>
      <c r="K438" s="29"/>
    </row>
    <row r="439" spans="2:11" x14ac:dyDescent="0.25">
      <c r="B439" s="1"/>
      <c r="C439" s="4"/>
      <c r="D439" s="3"/>
      <c r="E439" s="4"/>
      <c r="F439" s="4"/>
      <c r="G439" s="3"/>
      <c r="H439" s="4"/>
      <c r="I439" s="4"/>
      <c r="J439" s="14"/>
      <c r="K439" s="29"/>
    </row>
    <row r="440" spans="2:11" x14ac:dyDescent="0.25">
      <c r="B440" s="1"/>
      <c r="C440" s="4"/>
      <c r="D440" s="3"/>
      <c r="E440" s="4"/>
      <c r="F440" s="4"/>
      <c r="G440" s="3"/>
      <c r="H440" s="4"/>
      <c r="I440" s="4"/>
      <c r="J440" s="14"/>
      <c r="K440" s="29"/>
    </row>
    <row r="441" spans="2:11" x14ac:dyDescent="0.25">
      <c r="B441" s="1"/>
      <c r="C441" s="4"/>
      <c r="D441" s="3"/>
      <c r="E441" s="4"/>
      <c r="F441" s="4"/>
      <c r="G441" s="3"/>
      <c r="H441" s="4"/>
      <c r="I441" s="4"/>
      <c r="J441" s="14"/>
      <c r="K441" s="29"/>
    </row>
    <row r="442" spans="2:11" x14ac:dyDescent="0.25">
      <c r="B442" s="1"/>
      <c r="C442" s="4"/>
      <c r="D442" s="3"/>
      <c r="E442" s="4"/>
      <c r="F442" s="4"/>
      <c r="G442" s="3"/>
      <c r="H442" s="4"/>
      <c r="I442" s="4"/>
      <c r="J442" s="14"/>
      <c r="K442" s="29"/>
    </row>
    <row r="443" spans="2:11" x14ac:dyDescent="0.25">
      <c r="B443" s="1"/>
      <c r="C443" s="4"/>
      <c r="D443" s="3"/>
      <c r="E443" s="4"/>
      <c r="F443" s="4"/>
      <c r="G443" s="3"/>
      <c r="H443" s="4"/>
      <c r="I443" s="4"/>
      <c r="J443" s="14"/>
      <c r="K443" s="29"/>
    </row>
    <row r="444" spans="2:11" x14ac:dyDescent="0.25">
      <c r="B444" s="1"/>
      <c r="C444" s="4"/>
      <c r="D444" s="3"/>
      <c r="E444" s="4"/>
      <c r="F444" s="4"/>
      <c r="G444" s="3"/>
      <c r="H444" s="4"/>
      <c r="I444" s="4"/>
      <c r="J444" s="14"/>
      <c r="K444" s="29"/>
    </row>
    <row r="445" spans="2:11" x14ac:dyDescent="0.25">
      <c r="B445" s="1"/>
      <c r="C445" s="4"/>
      <c r="D445" s="3"/>
      <c r="E445" s="4"/>
      <c r="F445" s="4"/>
      <c r="G445" s="3"/>
      <c r="H445" s="4"/>
      <c r="I445" s="4"/>
      <c r="J445" s="14"/>
      <c r="K445" s="29"/>
    </row>
    <row r="446" spans="2:11" x14ac:dyDescent="0.25">
      <c r="B446" s="1"/>
      <c r="C446" s="4"/>
      <c r="D446" s="3"/>
      <c r="E446" s="4"/>
      <c r="F446" s="4"/>
      <c r="G446" s="3"/>
      <c r="H446" s="4"/>
      <c r="I446" s="4"/>
      <c r="J446" s="14"/>
      <c r="K446" s="29"/>
    </row>
    <row r="447" spans="2:11" x14ac:dyDescent="0.25">
      <c r="B447" s="1"/>
      <c r="C447" s="4"/>
      <c r="D447" s="3"/>
      <c r="E447" s="4"/>
      <c r="F447" s="4"/>
      <c r="G447" s="3"/>
      <c r="H447" s="4"/>
      <c r="I447" s="4"/>
      <c r="J447" s="14"/>
      <c r="K447" s="29"/>
    </row>
    <row r="448" spans="2:11" x14ac:dyDescent="0.25">
      <c r="B448" s="1"/>
      <c r="C448" s="4"/>
      <c r="D448" s="3"/>
      <c r="E448" s="4"/>
      <c r="F448" s="4"/>
      <c r="G448" s="3"/>
      <c r="H448" s="4"/>
      <c r="I448" s="4"/>
      <c r="J448" s="14"/>
      <c r="K448" s="29"/>
    </row>
    <row r="449" spans="2:11" x14ac:dyDescent="0.25">
      <c r="B449" s="1"/>
      <c r="C449" s="4"/>
      <c r="D449" s="3"/>
      <c r="E449" s="4"/>
      <c r="F449" s="4"/>
      <c r="G449" s="3"/>
      <c r="H449" s="4"/>
      <c r="I449" s="4"/>
      <c r="J449" s="14"/>
      <c r="K449" s="29"/>
    </row>
    <row r="450" spans="2:11" x14ac:dyDescent="0.25">
      <c r="B450" s="1"/>
      <c r="C450" s="4"/>
      <c r="D450" s="3"/>
      <c r="E450" s="4"/>
      <c r="F450" s="4"/>
      <c r="G450" s="3"/>
      <c r="H450" s="4"/>
      <c r="I450" s="4"/>
      <c r="J450" s="14"/>
      <c r="K450" s="29"/>
    </row>
    <row r="451" spans="2:11" x14ac:dyDescent="0.25">
      <c r="B451" s="1"/>
      <c r="C451" s="4"/>
      <c r="D451" s="3"/>
      <c r="E451" s="4"/>
      <c r="F451" s="4"/>
      <c r="G451" s="3"/>
      <c r="H451" s="4"/>
      <c r="I451" s="4"/>
      <c r="J451" s="14"/>
      <c r="K451" s="29"/>
    </row>
    <row r="452" spans="2:11" x14ac:dyDescent="0.25">
      <c r="B452" s="1"/>
      <c r="C452" s="4"/>
      <c r="D452" s="3"/>
      <c r="E452" s="4"/>
      <c r="F452" s="4"/>
      <c r="G452" s="3"/>
      <c r="H452" s="4"/>
      <c r="I452" s="4"/>
      <c r="J452" s="14"/>
      <c r="K452" s="29"/>
    </row>
    <row r="453" spans="2:11" x14ac:dyDescent="0.25">
      <c r="B453" s="1"/>
      <c r="C453" s="4"/>
      <c r="D453" s="3"/>
      <c r="E453" s="4"/>
      <c r="F453" s="4"/>
      <c r="G453" s="3"/>
      <c r="H453" s="4"/>
      <c r="I453" s="4"/>
      <c r="J453" s="14"/>
      <c r="K453" s="29"/>
    </row>
    <row r="454" spans="2:11" x14ac:dyDescent="0.25">
      <c r="B454" s="1"/>
      <c r="C454" s="4"/>
      <c r="D454" s="3"/>
      <c r="E454" s="4"/>
      <c r="F454" s="4"/>
      <c r="G454" s="3"/>
      <c r="H454" s="4"/>
      <c r="I454" s="4"/>
      <c r="J454" s="14"/>
      <c r="K454" s="29"/>
    </row>
    <row r="455" spans="2:11" x14ac:dyDescent="0.25">
      <c r="B455" s="1"/>
      <c r="C455" s="4"/>
      <c r="D455" s="3"/>
      <c r="E455" s="4"/>
      <c r="F455" s="4"/>
      <c r="G455" s="3"/>
      <c r="H455" s="4"/>
      <c r="I455" s="4"/>
      <c r="J455" s="14"/>
      <c r="K455" s="29"/>
    </row>
    <row r="456" spans="2:11" x14ac:dyDescent="0.25">
      <c r="B456" s="1"/>
      <c r="C456" s="4"/>
      <c r="D456" s="3"/>
      <c r="E456" s="4"/>
      <c r="F456" s="4"/>
      <c r="G456" s="3"/>
      <c r="H456" s="4"/>
      <c r="I456" s="4"/>
      <c r="J456" s="14"/>
      <c r="K456" s="29"/>
    </row>
    <row r="457" spans="2:11" x14ac:dyDescent="0.25">
      <c r="B457" s="1"/>
      <c r="C457" s="4"/>
      <c r="D457" s="3"/>
      <c r="E457" s="4"/>
      <c r="F457" s="4"/>
      <c r="G457" s="3"/>
      <c r="H457" s="4"/>
      <c r="I457" s="4"/>
      <c r="J457" s="14"/>
      <c r="K457" s="29"/>
    </row>
    <row r="458" spans="2:11" x14ac:dyDescent="0.25">
      <c r="B458" s="1"/>
      <c r="C458" s="4"/>
      <c r="D458" s="3"/>
      <c r="E458" s="4"/>
      <c r="F458" s="4"/>
      <c r="G458" s="3"/>
      <c r="H458" s="4"/>
      <c r="I458" s="4"/>
      <c r="J458" s="14"/>
      <c r="K458" s="29"/>
    </row>
    <row r="459" spans="2:11" x14ac:dyDescent="0.25">
      <c r="B459" s="1"/>
      <c r="C459" s="4"/>
      <c r="D459" s="3"/>
      <c r="E459" s="4"/>
      <c r="F459" s="4"/>
      <c r="G459" s="3"/>
      <c r="H459" s="4"/>
      <c r="I459" s="4"/>
      <c r="J459" s="14"/>
      <c r="K459" s="29"/>
    </row>
    <row r="460" spans="2:11" x14ac:dyDescent="0.25">
      <c r="B460" s="1"/>
      <c r="C460" s="4"/>
      <c r="D460" s="3"/>
      <c r="E460" s="4"/>
      <c r="F460" s="4"/>
      <c r="G460" s="3"/>
      <c r="H460" s="4"/>
      <c r="I460" s="4"/>
      <c r="J460" s="14"/>
      <c r="K460" s="29"/>
    </row>
    <row r="461" spans="2:11" x14ac:dyDescent="0.25">
      <c r="B461" s="1"/>
      <c r="C461" s="4"/>
      <c r="D461" s="3"/>
      <c r="E461" s="4"/>
      <c r="F461" s="4"/>
      <c r="G461" s="3"/>
      <c r="H461" s="4"/>
      <c r="I461" s="4"/>
      <c r="J461" s="14"/>
      <c r="K461" s="29"/>
    </row>
    <row r="462" spans="2:11" x14ac:dyDescent="0.25">
      <c r="B462" s="1"/>
      <c r="C462" s="4"/>
      <c r="D462" s="3"/>
      <c r="E462" s="4"/>
      <c r="F462" s="4"/>
      <c r="G462" s="3"/>
      <c r="H462" s="4"/>
      <c r="I462" s="4"/>
      <c r="J462" s="14"/>
      <c r="K462" s="29"/>
    </row>
    <row r="463" spans="2:11" x14ac:dyDescent="0.25">
      <c r="B463" s="1"/>
      <c r="C463" s="4"/>
      <c r="D463" s="3"/>
      <c r="E463" s="4"/>
      <c r="F463" s="4"/>
      <c r="G463" s="3"/>
      <c r="H463" s="4"/>
      <c r="I463" s="4"/>
      <c r="J463" s="14"/>
      <c r="K463" s="29"/>
    </row>
    <row r="464" spans="2:11" x14ac:dyDescent="0.25">
      <c r="B464" s="1"/>
      <c r="C464" s="4"/>
      <c r="D464" s="3"/>
      <c r="E464" s="4"/>
      <c r="F464" s="4"/>
      <c r="G464" s="3"/>
      <c r="H464" s="4"/>
      <c r="I464" s="4"/>
      <c r="J464" s="14"/>
      <c r="K464" s="29"/>
    </row>
    <row r="465" spans="2:11" x14ac:dyDescent="0.25">
      <c r="B465" s="1"/>
      <c r="C465" s="4"/>
      <c r="D465" s="3"/>
      <c r="E465" s="4"/>
      <c r="F465" s="4"/>
      <c r="G465" s="3"/>
      <c r="H465" s="4"/>
      <c r="I465" s="4"/>
      <c r="J465" s="14"/>
      <c r="K465" s="29"/>
    </row>
    <row r="466" spans="2:11" x14ac:dyDescent="0.25">
      <c r="B466" s="1"/>
      <c r="C466" s="4"/>
      <c r="D466" s="3"/>
      <c r="E466" s="4"/>
      <c r="F466" s="4"/>
      <c r="G466" s="3"/>
      <c r="H466" s="4"/>
      <c r="I466" s="4"/>
      <c r="J466" s="14"/>
      <c r="K466" s="29"/>
    </row>
    <row r="467" spans="2:11" x14ac:dyDescent="0.25">
      <c r="B467" s="1"/>
      <c r="C467" s="4"/>
      <c r="D467" s="3"/>
      <c r="E467" s="4"/>
      <c r="F467" s="4"/>
      <c r="G467" s="3"/>
      <c r="H467" s="4"/>
      <c r="I467" s="4"/>
      <c r="J467" s="14"/>
      <c r="K467" s="29"/>
    </row>
    <row r="468" spans="2:11" x14ac:dyDescent="0.25">
      <c r="B468" s="1"/>
      <c r="C468" s="4"/>
      <c r="D468" s="3"/>
      <c r="E468" s="4"/>
      <c r="F468" s="4"/>
      <c r="G468" s="3"/>
      <c r="H468" s="4"/>
      <c r="I468" s="4"/>
      <c r="J468" s="14"/>
      <c r="K468" s="29"/>
    </row>
    <row r="469" spans="2:11" x14ac:dyDescent="0.25">
      <c r="B469" s="1"/>
      <c r="C469" s="4"/>
      <c r="D469" s="3"/>
      <c r="E469" s="4"/>
      <c r="F469" s="4"/>
      <c r="G469" s="3"/>
      <c r="H469" s="4"/>
      <c r="I469" s="4"/>
      <c r="J469" s="14"/>
      <c r="K469" s="29"/>
    </row>
    <row r="470" spans="2:11" x14ac:dyDescent="0.25">
      <c r="B470" s="1"/>
      <c r="C470" s="4"/>
      <c r="D470" s="3"/>
      <c r="E470" s="4"/>
      <c r="F470" s="4"/>
      <c r="G470" s="3"/>
      <c r="H470" s="4"/>
      <c r="I470" s="4"/>
      <c r="J470" s="14"/>
      <c r="K470" s="29"/>
    </row>
    <row r="471" spans="2:11" x14ac:dyDescent="0.25">
      <c r="B471" s="1"/>
      <c r="C471" s="4"/>
      <c r="D471" s="3"/>
      <c r="E471" s="4"/>
      <c r="F471" s="4"/>
      <c r="G471" s="3"/>
      <c r="H471" s="4"/>
      <c r="I471" s="4"/>
      <c r="J471" s="14"/>
      <c r="K471" s="29"/>
    </row>
    <row r="472" spans="2:11" x14ac:dyDescent="0.25">
      <c r="B472" s="1"/>
      <c r="C472" s="4"/>
      <c r="D472" s="3"/>
      <c r="E472" s="4"/>
      <c r="F472" s="4"/>
      <c r="G472" s="3"/>
      <c r="H472" s="4"/>
      <c r="I472" s="4"/>
      <c r="J472" s="14"/>
      <c r="K472" s="29"/>
    </row>
    <row r="473" spans="2:11" x14ac:dyDescent="0.25">
      <c r="B473" s="1"/>
      <c r="C473" s="4"/>
      <c r="D473" s="3"/>
      <c r="E473" s="4"/>
      <c r="F473" s="4"/>
      <c r="G473" s="3"/>
      <c r="H473" s="4"/>
      <c r="I473" s="4"/>
      <c r="J473" s="14"/>
      <c r="K473" s="29"/>
    </row>
    <row r="474" spans="2:11" x14ac:dyDescent="0.25">
      <c r="B474" s="1"/>
      <c r="C474" s="4"/>
      <c r="D474" s="3"/>
      <c r="E474" s="4"/>
      <c r="F474" s="4"/>
      <c r="G474" s="3"/>
      <c r="H474" s="4"/>
      <c r="I474" s="4"/>
      <c r="J474" s="14"/>
      <c r="K474" s="29"/>
    </row>
    <row r="475" spans="2:11" x14ac:dyDescent="0.25">
      <c r="B475" s="1"/>
      <c r="C475" s="4"/>
      <c r="D475" s="3"/>
      <c r="E475" s="4"/>
      <c r="F475" s="4"/>
      <c r="G475" s="3"/>
      <c r="H475" s="4"/>
      <c r="I475" s="4"/>
      <c r="J475" s="14"/>
      <c r="K475" s="29"/>
    </row>
    <row r="476" spans="2:11" x14ac:dyDescent="0.25">
      <c r="B476" s="1"/>
      <c r="C476" s="4"/>
      <c r="D476" s="3"/>
      <c r="E476" s="4"/>
      <c r="F476" s="4"/>
      <c r="G476" s="3"/>
      <c r="H476" s="4"/>
      <c r="I476" s="4"/>
      <c r="J476" s="14"/>
      <c r="K476" s="29"/>
    </row>
    <row r="477" spans="2:11" x14ac:dyDescent="0.25">
      <c r="B477" s="1"/>
      <c r="C477" s="4"/>
      <c r="D477" s="3"/>
      <c r="E477" s="4"/>
      <c r="F477" s="4"/>
      <c r="G477" s="3"/>
      <c r="H477" s="4"/>
      <c r="I477" s="4"/>
      <c r="J477" s="14"/>
      <c r="K477" s="29"/>
    </row>
    <row r="478" spans="2:11" x14ac:dyDescent="0.25">
      <c r="B478" s="1"/>
      <c r="C478" s="4"/>
      <c r="D478" s="3"/>
      <c r="E478" s="4"/>
      <c r="F478" s="4"/>
      <c r="G478" s="3"/>
      <c r="H478" s="4"/>
      <c r="I478" s="4"/>
      <c r="J478" s="14"/>
      <c r="K478" s="29"/>
    </row>
    <row r="479" spans="2:11" x14ac:dyDescent="0.25">
      <c r="B479" s="1"/>
      <c r="C479" s="4"/>
      <c r="D479" s="3"/>
      <c r="E479" s="4"/>
      <c r="F479" s="4"/>
      <c r="G479" s="3"/>
      <c r="H479" s="4"/>
      <c r="I479" s="4"/>
      <c r="J479" s="14"/>
      <c r="K479" s="29"/>
    </row>
    <row r="480" spans="2:11" x14ac:dyDescent="0.25">
      <c r="B480" s="1"/>
      <c r="C480" s="4"/>
      <c r="D480" s="3"/>
      <c r="E480" s="4"/>
      <c r="F480" s="4"/>
      <c r="G480" s="3"/>
      <c r="H480" s="4"/>
      <c r="I480" s="4"/>
      <c r="J480" s="14"/>
      <c r="K480" s="29"/>
    </row>
    <row r="481" spans="2:11" x14ac:dyDescent="0.25">
      <c r="B481" s="1"/>
      <c r="C481" s="4"/>
      <c r="D481" s="3"/>
      <c r="E481" s="4"/>
      <c r="F481" s="4"/>
      <c r="G481" s="3"/>
      <c r="H481" s="4"/>
      <c r="I481" s="4"/>
      <c r="J481" s="14"/>
      <c r="K481" s="29"/>
    </row>
    <row r="482" spans="2:11" x14ac:dyDescent="0.25">
      <c r="B482" s="1"/>
      <c r="C482" s="4"/>
      <c r="D482" s="3"/>
      <c r="E482" s="4"/>
      <c r="F482" s="4"/>
      <c r="G482" s="3"/>
      <c r="H482" s="4"/>
      <c r="I482" s="4"/>
      <c r="J482" s="14"/>
      <c r="K482" s="29"/>
    </row>
    <row r="483" spans="2:11" x14ac:dyDescent="0.25">
      <c r="B483" s="1"/>
      <c r="C483" s="4"/>
      <c r="D483" s="3"/>
      <c r="E483" s="4"/>
      <c r="F483" s="4"/>
      <c r="G483" s="3"/>
      <c r="H483" s="4"/>
      <c r="I483" s="4"/>
      <c r="J483" s="14"/>
      <c r="K483" s="29"/>
    </row>
    <row r="484" spans="2:11" x14ac:dyDescent="0.25">
      <c r="B484" s="1"/>
      <c r="C484" s="4"/>
      <c r="D484" s="3"/>
      <c r="E484" s="4"/>
      <c r="F484" s="4"/>
      <c r="G484" s="3"/>
      <c r="H484" s="4"/>
      <c r="I484" s="4"/>
      <c r="J484" s="14"/>
      <c r="K484" s="29"/>
    </row>
    <row r="485" spans="2:11" x14ac:dyDescent="0.25">
      <c r="B485" s="1"/>
      <c r="C485" s="4"/>
      <c r="D485" s="3"/>
      <c r="E485" s="4"/>
      <c r="F485" s="4"/>
      <c r="G485" s="3"/>
      <c r="H485" s="4"/>
      <c r="I485" s="4"/>
      <c r="J485" s="14"/>
      <c r="K485" s="29"/>
    </row>
    <row r="486" spans="2:11" x14ac:dyDescent="0.25">
      <c r="B486" s="1"/>
      <c r="C486" s="4"/>
      <c r="D486" s="3"/>
      <c r="E486" s="4"/>
      <c r="F486" s="4"/>
      <c r="G486" s="3"/>
      <c r="H486" s="4"/>
      <c r="I486" s="4"/>
      <c r="J486" s="14"/>
      <c r="K486" s="29"/>
    </row>
    <row r="487" spans="2:11" x14ac:dyDescent="0.25">
      <c r="B487" s="1"/>
      <c r="C487" s="4"/>
      <c r="D487" s="3"/>
      <c r="E487" s="4"/>
      <c r="F487" s="4"/>
      <c r="G487" s="3"/>
      <c r="H487" s="4"/>
      <c r="I487" s="4"/>
      <c r="J487" s="14"/>
      <c r="K487" s="29"/>
    </row>
    <row r="488" spans="2:11" x14ac:dyDescent="0.25">
      <c r="B488" s="1"/>
      <c r="C488" s="4"/>
      <c r="D488" s="3"/>
      <c r="E488" s="4"/>
      <c r="F488" s="4"/>
      <c r="G488" s="3"/>
      <c r="H488" s="4"/>
      <c r="I488" s="4"/>
      <c r="J488" s="14"/>
      <c r="K488" s="29"/>
    </row>
    <row r="489" spans="2:11" x14ac:dyDescent="0.25">
      <c r="B489" s="1"/>
      <c r="C489" s="4"/>
      <c r="D489" s="3"/>
      <c r="E489" s="4"/>
      <c r="F489" s="4"/>
      <c r="G489" s="3"/>
      <c r="H489" s="4"/>
      <c r="I489" s="4"/>
      <c r="J489" s="14"/>
      <c r="K489" s="29"/>
    </row>
    <row r="490" spans="2:11" x14ac:dyDescent="0.25">
      <c r="B490" s="1"/>
      <c r="C490" s="4"/>
      <c r="D490" s="3"/>
      <c r="E490" s="4"/>
      <c r="F490" s="4"/>
      <c r="G490" s="3"/>
      <c r="H490" s="4"/>
      <c r="I490" s="4"/>
      <c r="J490" s="14"/>
      <c r="K490" s="29"/>
    </row>
    <row r="491" spans="2:11" x14ac:dyDescent="0.25">
      <c r="B491" s="1"/>
      <c r="C491" s="4"/>
      <c r="D491" s="3"/>
      <c r="E491" s="4"/>
      <c r="F491" s="4"/>
      <c r="G491" s="3"/>
      <c r="H491" s="4"/>
      <c r="I491" s="4"/>
      <c r="J491" s="14"/>
      <c r="K491" s="29"/>
    </row>
    <row r="492" spans="2:11" x14ac:dyDescent="0.25">
      <c r="B492" s="1"/>
      <c r="C492" s="4"/>
      <c r="D492" s="3"/>
      <c r="E492" s="4"/>
      <c r="F492" s="4"/>
      <c r="G492" s="3"/>
      <c r="H492" s="4"/>
      <c r="I492" s="4"/>
      <c r="J492" s="14"/>
      <c r="K492" s="29"/>
    </row>
    <row r="493" spans="2:11" x14ac:dyDescent="0.25">
      <c r="B493" s="1"/>
      <c r="C493" s="4"/>
      <c r="D493" s="3"/>
      <c r="E493" s="4"/>
      <c r="F493" s="4"/>
      <c r="G493" s="3"/>
      <c r="H493" s="4"/>
      <c r="I493" s="4"/>
      <c r="J493" s="14"/>
      <c r="K493" s="29"/>
    </row>
    <row r="494" spans="2:11" x14ac:dyDescent="0.25">
      <c r="B494" s="1"/>
      <c r="C494" s="4"/>
      <c r="D494" s="3"/>
      <c r="E494" s="4"/>
      <c r="F494" s="4"/>
      <c r="G494" s="3"/>
      <c r="H494" s="4"/>
      <c r="I494" s="4"/>
      <c r="J494" s="14"/>
      <c r="K494" s="29"/>
    </row>
    <row r="495" spans="2:11" x14ac:dyDescent="0.25">
      <c r="B495" s="1"/>
      <c r="C495" s="4"/>
      <c r="D495" s="3"/>
      <c r="E495" s="4"/>
      <c r="F495" s="4"/>
      <c r="G495" s="3"/>
      <c r="H495" s="4"/>
      <c r="I495" s="4"/>
      <c r="J495" s="14"/>
      <c r="K495" s="29"/>
    </row>
    <row r="496" spans="2:11" x14ac:dyDescent="0.25">
      <c r="B496" s="1"/>
      <c r="C496" s="4"/>
      <c r="D496" s="3"/>
      <c r="E496" s="4"/>
      <c r="F496" s="4"/>
      <c r="G496" s="3"/>
      <c r="H496" s="4"/>
      <c r="I496" s="4"/>
      <c r="J496" s="14"/>
      <c r="K496" s="29"/>
    </row>
    <row r="497" spans="2:11" x14ac:dyDescent="0.25">
      <c r="B497" s="1"/>
      <c r="C497" s="4"/>
      <c r="D497" s="3"/>
      <c r="E497" s="4"/>
      <c r="F497" s="4"/>
      <c r="G497" s="3"/>
      <c r="H497" s="4"/>
      <c r="I497" s="4"/>
      <c r="J497" s="14"/>
      <c r="K497" s="29"/>
    </row>
    <row r="498" spans="2:11" x14ac:dyDescent="0.25">
      <c r="B498" s="1"/>
      <c r="C498" s="4"/>
      <c r="D498" s="3"/>
      <c r="E498" s="4"/>
      <c r="F498" s="4"/>
      <c r="G498" s="3"/>
      <c r="H498" s="4"/>
      <c r="I498" s="4"/>
      <c r="J498" s="14"/>
      <c r="K498" s="29"/>
    </row>
    <row r="499" spans="2:11" x14ac:dyDescent="0.25">
      <c r="B499" s="1"/>
      <c r="C499" s="4"/>
      <c r="D499" s="3"/>
      <c r="E499" s="4"/>
      <c r="F499" s="4"/>
      <c r="G499" s="3"/>
      <c r="H499" s="4"/>
      <c r="I499" s="4"/>
      <c r="J499" s="14"/>
      <c r="K499" s="29"/>
    </row>
    <row r="500" spans="2:11" x14ac:dyDescent="0.25">
      <c r="B500" s="1"/>
      <c r="C500" s="4"/>
      <c r="D500" s="3"/>
      <c r="E500" s="4"/>
      <c r="F500" s="4"/>
      <c r="G500" s="3"/>
      <c r="H500" s="4"/>
      <c r="I500" s="4"/>
      <c r="J500" s="14"/>
      <c r="K500" s="29"/>
    </row>
    <row r="501" spans="2:11" x14ac:dyDescent="0.25">
      <c r="B501" s="1"/>
      <c r="C501" s="4"/>
      <c r="D501" s="3"/>
      <c r="E501" s="4"/>
      <c r="F501" s="4"/>
      <c r="G501" s="3"/>
      <c r="H501" s="4"/>
      <c r="I501" s="4"/>
      <c r="J501" s="14"/>
      <c r="K501" s="29"/>
    </row>
    <row r="502" spans="2:11" x14ac:dyDescent="0.25">
      <c r="B502" s="1"/>
      <c r="C502" s="4"/>
      <c r="D502" s="3"/>
      <c r="E502" s="4"/>
      <c r="F502" s="4"/>
      <c r="G502" s="3"/>
      <c r="H502" s="4"/>
      <c r="I502" s="4"/>
      <c r="J502" s="14"/>
      <c r="K502" s="29"/>
    </row>
    <row r="503" spans="2:11" x14ac:dyDescent="0.25">
      <c r="B503" s="1"/>
      <c r="C503" s="4"/>
      <c r="D503" s="3"/>
      <c r="E503" s="4"/>
      <c r="F503" s="4"/>
      <c r="G503" s="3"/>
      <c r="H503" s="4"/>
      <c r="I503" s="4"/>
      <c r="J503" s="14"/>
      <c r="K503" s="29"/>
    </row>
    <row r="504" spans="2:11" x14ac:dyDescent="0.25">
      <c r="B504" s="1"/>
      <c r="C504" s="4"/>
      <c r="D504" s="3"/>
      <c r="E504" s="4"/>
      <c r="F504" s="4"/>
      <c r="G504" s="3"/>
      <c r="H504" s="4"/>
      <c r="I504" s="4"/>
      <c r="J504" s="14"/>
      <c r="K504" s="29"/>
    </row>
    <row r="505" spans="2:11" x14ac:dyDescent="0.25">
      <c r="B505" s="1"/>
      <c r="C505" s="4"/>
      <c r="D505" s="3"/>
      <c r="E505" s="4"/>
      <c r="F505" s="4"/>
      <c r="G505" s="3"/>
      <c r="H505" s="4"/>
      <c r="I505" s="4"/>
      <c r="J505" s="14"/>
      <c r="K505" s="29"/>
    </row>
    <row r="506" spans="2:11" x14ac:dyDescent="0.25">
      <c r="B506" s="1"/>
      <c r="C506" s="4"/>
      <c r="D506" s="3"/>
      <c r="E506" s="4"/>
      <c r="F506" s="4"/>
      <c r="G506" s="3"/>
      <c r="H506" s="4"/>
      <c r="I506" s="4"/>
      <c r="J506" s="14"/>
      <c r="K506" s="29"/>
    </row>
    <row r="507" spans="2:11" x14ac:dyDescent="0.25">
      <c r="B507" s="1"/>
      <c r="C507" s="4"/>
      <c r="D507" s="3"/>
      <c r="E507" s="4"/>
      <c r="F507" s="4"/>
      <c r="G507" s="3"/>
      <c r="H507" s="4"/>
      <c r="I507" s="4"/>
      <c r="J507" s="14"/>
      <c r="K507" s="29"/>
    </row>
    <row r="508" spans="2:11" x14ac:dyDescent="0.25">
      <c r="B508" s="1"/>
      <c r="C508" s="4"/>
      <c r="D508" s="3"/>
      <c r="E508" s="4"/>
      <c r="F508" s="4"/>
      <c r="G508" s="3"/>
      <c r="H508" s="4"/>
      <c r="I508" s="4"/>
      <c r="J508" s="14"/>
      <c r="K508" s="29"/>
    </row>
    <row r="509" spans="2:11" x14ac:dyDescent="0.25">
      <c r="B509" s="1"/>
      <c r="C509" s="4"/>
      <c r="D509" s="3"/>
      <c r="E509" s="4"/>
      <c r="F509" s="4"/>
      <c r="G509" s="3"/>
      <c r="H509" s="4"/>
      <c r="I509" s="4"/>
      <c r="J509" s="14"/>
      <c r="K509" s="29"/>
    </row>
    <row r="510" spans="2:11" x14ac:dyDescent="0.25">
      <c r="B510" s="1"/>
      <c r="C510" s="4"/>
      <c r="D510" s="3"/>
      <c r="E510" s="4"/>
      <c r="F510" s="4"/>
      <c r="G510" s="3"/>
      <c r="H510" s="4"/>
      <c r="I510" s="4"/>
      <c r="J510" s="14"/>
      <c r="K510" s="29"/>
    </row>
    <row r="511" spans="2:11" x14ac:dyDescent="0.25">
      <c r="B511" s="1"/>
      <c r="C511" s="4"/>
      <c r="D511" s="3"/>
      <c r="E511" s="4"/>
      <c r="F511" s="4"/>
      <c r="G511" s="3"/>
      <c r="H511" s="4"/>
      <c r="I511" s="4"/>
      <c r="J511" s="14"/>
      <c r="K511" s="29"/>
    </row>
    <row r="512" spans="2:11" x14ac:dyDescent="0.25">
      <c r="B512" s="1"/>
      <c r="C512" s="4"/>
      <c r="D512" s="3"/>
      <c r="E512" s="4"/>
      <c r="F512" s="4"/>
      <c r="G512" s="3"/>
      <c r="H512" s="4"/>
      <c r="I512" s="4"/>
      <c r="J512" s="14"/>
      <c r="K512" s="29"/>
    </row>
    <row r="513" spans="2:11" x14ac:dyDescent="0.25">
      <c r="B513" s="1"/>
      <c r="C513" s="4"/>
      <c r="D513" s="3"/>
      <c r="E513" s="4"/>
      <c r="F513" s="4"/>
      <c r="G513" s="3"/>
      <c r="H513" s="4"/>
      <c r="I513" s="4"/>
      <c r="J513" s="14"/>
      <c r="K513" s="29"/>
    </row>
    <row r="514" spans="2:11" x14ac:dyDescent="0.25">
      <c r="B514" s="1"/>
      <c r="C514" s="4"/>
      <c r="D514" s="3"/>
      <c r="E514" s="4"/>
      <c r="F514" s="4"/>
      <c r="G514" s="3"/>
      <c r="H514" s="4"/>
      <c r="I514" s="4"/>
      <c r="J514" s="14"/>
      <c r="K514" s="29"/>
    </row>
    <row r="515" spans="2:11" x14ac:dyDescent="0.25">
      <c r="B515" s="1"/>
      <c r="C515" s="4"/>
      <c r="D515" s="3"/>
      <c r="E515" s="4"/>
      <c r="F515" s="4"/>
      <c r="G515" s="3"/>
      <c r="H515" s="4"/>
      <c r="I515" s="4"/>
      <c r="J515" s="14"/>
      <c r="K515" s="29"/>
    </row>
    <row r="516" spans="2:11" x14ac:dyDescent="0.25">
      <c r="B516" s="1"/>
      <c r="C516" s="4"/>
      <c r="D516" s="3"/>
      <c r="E516" s="4"/>
      <c r="F516" s="4"/>
      <c r="G516" s="3"/>
      <c r="H516" s="4"/>
      <c r="I516" s="4"/>
      <c r="J516" s="14"/>
      <c r="K516" s="29"/>
    </row>
    <row r="517" spans="2:11" x14ac:dyDescent="0.25">
      <c r="B517" s="1"/>
      <c r="C517" s="4"/>
      <c r="D517" s="3"/>
      <c r="E517" s="4"/>
      <c r="F517" s="4"/>
      <c r="G517" s="3"/>
      <c r="H517" s="4"/>
      <c r="I517" s="4"/>
      <c r="J517" s="14"/>
      <c r="K517" s="29"/>
    </row>
    <row r="518" spans="2:11" x14ac:dyDescent="0.25">
      <c r="B518" s="1"/>
      <c r="C518" s="4"/>
      <c r="D518" s="3"/>
      <c r="E518" s="4"/>
      <c r="F518" s="4"/>
      <c r="G518" s="3"/>
      <c r="H518" s="4"/>
      <c r="I518" s="4"/>
      <c r="J518" s="14"/>
      <c r="K518" s="29"/>
    </row>
    <row r="519" spans="2:11" x14ac:dyDescent="0.25">
      <c r="B519" s="1"/>
      <c r="C519" s="4"/>
      <c r="D519" s="3"/>
      <c r="E519" s="4"/>
      <c r="F519" s="4"/>
      <c r="G519" s="3"/>
      <c r="H519" s="4"/>
      <c r="I519" s="4"/>
      <c r="J519" s="14"/>
      <c r="K519" s="29"/>
    </row>
    <row r="520" spans="2:11" x14ac:dyDescent="0.25">
      <c r="B520" s="1"/>
      <c r="C520" s="4"/>
      <c r="D520" s="3"/>
      <c r="E520" s="4"/>
      <c r="F520" s="4"/>
      <c r="G520" s="3"/>
      <c r="H520" s="4"/>
      <c r="I520" s="4"/>
      <c r="J520" s="14"/>
      <c r="K520" s="29"/>
    </row>
    <row r="521" spans="2:11" x14ac:dyDescent="0.25">
      <c r="B521" s="1"/>
      <c r="C521" s="4"/>
      <c r="D521" s="3"/>
      <c r="E521" s="4"/>
      <c r="F521" s="4"/>
      <c r="G521" s="3"/>
      <c r="H521" s="4"/>
      <c r="I521" s="4"/>
      <c r="J521" s="14"/>
      <c r="K521" s="29"/>
    </row>
    <row r="522" spans="2:11" x14ac:dyDescent="0.25">
      <c r="B522" s="1"/>
      <c r="C522" s="4"/>
      <c r="D522" s="3"/>
      <c r="E522" s="4"/>
      <c r="F522" s="4"/>
      <c r="G522" s="3"/>
      <c r="H522" s="4"/>
      <c r="I522" s="4"/>
      <c r="J522" s="14"/>
      <c r="K522" s="29"/>
    </row>
    <row r="523" spans="2:11" x14ac:dyDescent="0.25">
      <c r="B523" s="1"/>
      <c r="C523" s="4"/>
      <c r="D523" s="3"/>
      <c r="E523" s="4"/>
      <c r="F523" s="4"/>
      <c r="G523" s="3"/>
      <c r="H523" s="4"/>
      <c r="I523" s="4"/>
      <c r="J523" s="14"/>
      <c r="K523" s="29"/>
    </row>
    <row r="524" spans="2:11" x14ac:dyDescent="0.25">
      <c r="B524" s="1"/>
      <c r="C524" s="4"/>
      <c r="D524" s="3"/>
      <c r="E524" s="4"/>
      <c r="F524" s="4"/>
      <c r="G524" s="3"/>
      <c r="H524" s="4"/>
      <c r="I524" s="4"/>
      <c r="J524" s="14"/>
      <c r="K524" s="29"/>
    </row>
    <row r="525" spans="2:11" x14ac:dyDescent="0.25">
      <c r="B525" s="1"/>
      <c r="C525" s="4"/>
      <c r="D525" s="3"/>
      <c r="E525" s="4"/>
      <c r="F525" s="4"/>
      <c r="G525" s="3"/>
      <c r="H525" s="4"/>
      <c r="I525" s="4"/>
      <c r="J525" s="14"/>
      <c r="K525" s="29"/>
    </row>
    <row r="526" spans="2:11" x14ac:dyDescent="0.25">
      <c r="B526" s="1"/>
      <c r="C526" s="4"/>
      <c r="D526" s="3"/>
      <c r="E526" s="4"/>
      <c r="F526" s="4"/>
      <c r="G526" s="3"/>
      <c r="H526" s="4"/>
      <c r="I526" s="4"/>
      <c r="J526" s="14"/>
      <c r="K526" s="29"/>
    </row>
    <row r="527" spans="2:11" x14ac:dyDescent="0.25">
      <c r="B527" s="1"/>
      <c r="C527" s="4"/>
      <c r="D527" s="3"/>
      <c r="E527" s="4"/>
      <c r="F527" s="4"/>
      <c r="G527" s="3"/>
      <c r="H527" s="4"/>
      <c r="I527" s="4"/>
      <c r="J527" s="14"/>
      <c r="K527" s="29"/>
    </row>
    <row r="528" spans="2:11" x14ac:dyDescent="0.25">
      <c r="B528" s="1"/>
      <c r="C528" s="4"/>
      <c r="D528" s="3"/>
      <c r="E528" s="4"/>
      <c r="F528" s="4"/>
      <c r="G528" s="3"/>
      <c r="H528" s="4"/>
      <c r="I528" s="4"/>
      <c r="J528" s="14"/>
      <c r="K528" s="29"/>
    </row>
    <row r="529" spans="2:11" x14ac:dyDescent="0.25">
      <c r="B529" s="1"/>
      <c r="C529" s="4"/>
      <c r="D529" s="3"/>
      <c r="E529" s="4"/>
      <c r="F529" s="4"/>
      <c r="G529" s="3"/>
      <c r="H529" s="4"/>
      <c r="I529" s="4"/>
      <c r="J529" s="14"/>
      <c r="K529" s="29"/>
    </row>
    <row r="530" spans="2:11" x14ac:dyDescent="0.25">
      <c r="B530" s="1"/>
      <c r="C530" s="4"/>
      <c r="D530" s="3"/>
      <c r="E530" s="4"/>
      <c r="F530" s="4"/>
      <c r="G530" s="3"/>
      <c r="H530" s="4"/>
      <c r="I530" s="4"/>
      <c r="J530" s="14"/>
      <c r="K530" s="29"/>
    </row>
    <row r="531" spans="2:11" x14ac:dyDescent="0.25">
      <c r="B531" s="1"/>
      <c r="C531" s="4"/>
      <c r="D531" s="3"/>
      <c r="E531" s="4"/>
      <c r="F531" s="4"/>
      <c r="G531" s="3"/>
      <c r="H531" s="4"/>
      <c r="I531" s="4"/>
      <c r="J531" s="14"/>
      <c r="K531" s="29"/>
    </row>
    <row r="532" spans="2:11" x14ac:dyDescent="0.25">
      <c r="B532" s="1"/>
      <c r="C532" s="4"/>
      <c r="D532" s="3"/>
      <c r="E532" s="4"/>
      <c r="F532" s="4"/>
      <c r="G532" s="3"/>
      <c r="H532" s="4"/>
      <c r="I532" s="4"/>
      <c r="J532" s="14"/>
      <c r="K532" s="29"/>
    </row>
    <row r="533" spans="2:11" x14ac:dyDescent="0.25">
      <c r="B533" s="1"/>
      <c r="C533" s="4"/>
      <c r="D533" s="3"/>
      <c r="E533" s="4"/>
      <c r="F533" s="4"/>
      <c r="G533" s="3"/>
      <c r="H533" s="4"/>
      <c r="I533" s="4"/>
      <c r="J533" s="14"/>
      <c r="K533" s="29"/>
    </row>
    <row r="534" spans="2:11" x14ac:dyDescent="0.25">
      <c r="B534" s="1"/>
      <c r="C534" s="4"/>
      <c r="D534" s="3"/>
      <c r="E534" s="4"/>
      <c r="F534" s="4"/>
      <c r="G534" s="3"/>
      <c r="H534" s="4"/>
      <c r="I534" s="4"/>
      <c r="J534" s="14"/>
      <c r="K534" s="29"/>
    </row>
    <row r="535" spans="2:11" x14ac:dyDescent="0.25">
      <c r="B535" s="1"/>
      <c r="C535" s="4"/>
      <c r="D535" s="3"/>
      <c r="E535" s="4"/>
      <c r="F535" s="4"/>
      <c r="G535" s="3"/>
      <c r="H535" s="4"/>
      <c r="I535" s="4"/>
      <c r="J535" s="14"/>
      <c r="K535" s="29"/>
    </row>
    <row r="536" spans="2:11" x14ac:dyDescent="0.25">
      <c r="B536" s="1"/>
      <c r="C536" s="4"/>
      <c r="D536" s="3"/>
      <c r="E536" s="4"/>
      <c r="F536" s="4"/>
      <c r="G536" s="3"/>
      <c r="H536" s="4"/>
      <c r="I536" s="4"/>
      <c r="J536" s="14"/>
      <c r="K536" s="29"/>
    </row>
    <row r="537" spans="2:11" x14ac:dyDescent="0.25">
      <c r="B537" s="1"/>
      <c r="C537" s="4"/>
      <c r="D537" s="3"/>
      <c r="E537" s="4"/>
      <c r="F537" s="4"/>
      <c r="G537" s="3"/>
      <c r="H537" s="4"/>
      <c r="I537" s="4"/>
      <c r="J537" s="14"/>
      <c r="K537" s="29"/>
    </row>
    <row r="538" spans="2:11" x14ac:dyDescent="0.25">
      <c r="B538" s="1"/>
      <c r="C538" s="4"/>
      <c r="D538" s="3"/>
      <c r="E538" s="4"/>
      <c r="F538" s="4"/>
      <c r="G538" s="3"/>
      <c r="H538" s="4"/>
      <c r="I538" s="4"/>
      <c r="J538" s="14"/>
      <c r="K538" s="29"/>
    </row>
    <row r="539" spans="2:11" x14ac:dyDescent="0.25">
      <c r="B539" s="1"/>
      <c r="C539" s="4"/>
      <c r="D539" s="3"/>
      <c r="E539" s="4"/>
      <c r="F539" s="4"/>
      <c r="G539" s="3"/>
      <c r="H539" s="4"/>
      <c r="I539" s="4"/>
      <c r="J539" s="14"/>
      <c r="K539" s="29"/>
    </row>
    <row r="540" spans="2:11" x14ac:dyDescent="0.25">
      <c r="B540" s="1"/>
      <c r="C540" s="4"/>
      <c r="D540" s="3"/>
      <c r="E540" s="4"/>
      <c r="F540" s="4"/>
      <c r="G540" s="3"/>
      <c r="H540" s="4"/>
      <c r="I540" s="4"/>
      <c r="J540" s="14"/>
      <c r="K540" s="29"/>
    </row>
    <row r="541" spans="2:11" x14ac:dyDescent="0.25">
      <c r="B541" s="1"/>
      <c r="C541" s="4"/>
      <c r="D541" s="3"/>
      <c r="E541" s="4"/>
      <c r="F541" s="4"/>
      <c r="G541" s="3"/>
      <c r="H541" s="4"/>
      <c r="I541" s="4"/>
      <c r="J541" s="14"/>
      <c r="K541" s="29"/>
    </row>
    <row r="542" spans="2:11" x14ac:dyDescent="0.25">
      <c r="B542" s="1"/>
      <c r="C542" s="4"/>
      <c r="D542" s="3"/>
      <c r="E542" s="4"/>
      <c r="F542" s="4"/>
      <c r="G542" s="3"/>
      <c r="H542" s="4"/>
      <c r="I542" s="4"/>
      <c r="J542" s="14"/>
      <c r="K542" s="29"/>
    </row>
    <row r="543" spans="2:11" x14ac:dyDescent="0.25">
      <c r="B543" s="1"/>
      <c r="C543" s="4"/>
      <c r="D543" s="3"/>
      <c r="E543" s="4"/>
      <c r="F543" s="4"/>
      <c r="G543" s="3"/>
      <c r="H543" s="4"/>
      <c r="I543" s="4"/>
      <c r="J543" s="14"/>
      <c r="K543" s="29"/>
    </row>
    <row r="544" spans="2:11" x14ac:dyDescent="0.25">
      <c r="B544" s="1"/>
      <c r="C544" s="4"/>
      <c r="D544" s="3"/>
      <c r="E544" s="4"/>
      <c r="F544" s="4"/>
      <c r="G544" s="3"/>
      <c r="H544" s="4"/>
      <c r="I544" s="4"/>
      <c r="J544" s="14"/>
      <c r="K544" s="29"/>
    </row>
    <row r="545" spans="2:11" x14ac:dyDescent="0.25">
      <c r="B545" s="1"/>
      <c r="C545" s="4"/>
      <c r="D545" s="3"/>
      <c r="E545" s="4"/>
      <c r="F545" s="4"/>
      <c r="G545" s="3"/>
      <c r="H545" s="4"/>
      <c r="I545" s="4"/>
      <c r="J545" s="14"/>
      <c r="K545" s="29"/>
    </row>
    <row r="546" spans="2:11" x14ac:dyDescent="0.25">
      <c r="B546" s="1"/>
      <c r="C546" s="4"/>
      <c r="D546" s="3"/>
      <c r="E546" s="4"/>
      <c r="F546" s="4"/>
      <c r="G546" s="3"/>
      <c r="H546" s="4"/>
      <c r="I546" s="4"/>
      <c r="J546" s="14"/>
      <c r="K546" s="29"/>
    </row>
    <row r="547" spans="2:11" x14ac:dyDescent="0.25">
      <c r="B547" s="1"/>
      <c r="C547" s="4"/>
      <c r="D547" s="3"/>
      <c r="E547" s="4"/>
      <c r="F547" s="4"/>
      <c r="G547" s="3"/>
      <c r="H547" s="4"/>
      <c r="I547" s="4"/>
      <c r="J547" s="14"/>
      <c r="K547" s="29"/>
    </row>
    <row r="548" spans="2:11" x14ac:dyDescent="0.25">
      <c r="B548" s="1"/>
      <c r="C548" s="4"/>
      <c r="D548" s="3"/>
      <c r="E548" s="4"/>
      <c r="F548" s="4"/>
      <c r="G548" s="3"/>
      <c r="H548" s="4"/>
      <c r="I548" s="4"/>
      <c r="J548" s="14"/>
      <c r="K548" s="29"/>
    </row>
    <row r="549" spans="2:11" x14ac:dyDescent="0.25">
      <c r="B549" s="1"/>
      <c r="C549" s="4"/>
      <c r="D549" s="3"/>
      <c r="E549" s="4"/>
      <c r="F549" s="4"/>
      <c r="G549" s="3"/>
      <c r="H549" s="4"/>
      <c r="I549" s="4"/>
      <c r="J549" s="14"/>
      <c r="K549" s="29"/>
    </row>
    <row r="550" spans="2:11" x14ac:dyDescent="0.25">
      <c r="B550" s="1"/>
      <c r="C550" s="4"/>
      <c r="D550" s="3"/>
      <c r="E550" s="4"/>
      <c r="F550" s="4"/>
      <c r="G550" s="3"/>
      <c r="H550" s="4"/>
      <c r="I550" s="4"/>
      <c r="J550" s="14"/>
      <c r="K550" s="29"/>
    </row>
    <row r="551" spans="2:11" x14ac:dyDescent="0.25">
      <c r="B551" s="1"/>
      <c r="C551" s="4"/>
      <c r="D551" s="3"/>
      <c r="E551" s="4"/>
      <c r="F551" s="4"/>
      <c r="G551" s="3"/>
      <c r="H551" s="4"/>
      <c r="I551" s="4"/>
      <c r="J551" s="14"/>
      <c r="K551" s="29"/>
    </row>
    <row r="552" spans="2:11" x14ac:dyDescent="0.25">
      <c r="B552" s="1"/>
      <c r="C552" s="4"/>
      <c r="D552" s="3"/>
      <c r="E552" s="4"/>
      <c r="F552" s="4"/>
      <c r="G552" s="3"/>
      <c r="H552" s="4"/>
      <c r="I552" s="4"/>
      <c r="J552" s="14"/>
      <c r="K552" s="29"/>
    </row>
    <row r="553" spans="2:11" x14ac:dyDescent="0.25">
      <c r="B553" s="1"/>
      <c r="C553" s="4"/>
      <c r="D553" s="3"/>
      <c r="E553" s="4"/>
      <c r="F553" s="4"/>
      <c r="G553" s="3"/>
      <c r="H553" s="4"/>
      <c r="I553" s="4"/>
      <c r="J553" s="14"/>
      <c r="K553" s="29"/>
    </row>
    <row r="554" spans="2:11" x14ac:dyDescent="0.25">
      <c r="B554" s="1"/>
      <c r="C554" s="4"/>
      <c r="D554" s="3"/>
      <c r="E554" s="4"/>
      <c r="F554" s="4"/>
      <c r="G554" s="3"/>
      <c r="H554" s="4"/>
      <c r="I554" s="4"/>
      <c r="J554" s="14"/>
      <c r="K554" s="29"/>
    </row>
    <row r="555" spans="2:11" x14ac:dyDescent="0.25">
      <c r="B555" s="1"/>
      <c r="C555" s="4"/>
      <c r="D555" s="3"/>
      <c r="E555" s="4"/>
      <c r="F555" s="4"/>
      <c r="G555" s="3"/>
      <c r="H555" s="4"/>
      <c r="I555" s="4"/>
      <c r="J555" s="14"/>
      <c r="K555" s="29"/>
    </row>
    <row r="556" spans="2:11" x14ac:dyDescent="0.25">
      <c r="B556" s="1"/>
      <c r="C556" s="4"/>
      <c r="D556" s="3"/>
      <c r="E556" s="4"/>
      <c r="F556" s="4"/>
      <c r="G556" s="3"/>
      <c r="H556" s="4"/>
      <c r="I556" s="4"/>
      <c r="J556" s="14"/>
      <c r="K556" s="29"/>
    </row>
    <row r="557" spans="2:11" x14ac:dyDescent="0.25">
      <c r="B557" s="1"/>
      <c r="C557" s="4"/>
      <c r="D557" s="3"/>
      <c r="E557" s="4"/>
      <c r="F557" s="4"/>
      <c r="G557" s="3"/>
      <c r="H557" s="4"/>
      <c r="I557" s="4"/>
      <c r="J557" s="14"/>
      <c r="K557" s="29"/>
    </row>
    <row r="558" spans="2:11" x14ac:dyDescent="0.25">
      <c r="B558" s="1"/>
      <c r="C558" s="4"/>
      <c r="D558" s="3"/>
      <c r="E558" s="4"/>
      <c r="F558" s="4"/>
      <c r="G558" s="3"/>
      <c r="H558" s="4"/>
      <c r="I558" s="4"/>
      <c r="J558" s="14"/>
      <c r="K558" s="29"/>
    </row>
    <row r="559" spans="2:11" x14ac:dyDescent="0.25">
      <c r="B559" s="1"/>
      <c r="C559" s="4"/>
      <c r="D559" s="3"/>
      <c r="E559" s="4"/>
      <c r="F559" s="4"/>
      <c r="G559" s="3"/>
      <c r="H559" s="4"/>
      <c r="I559" s="4"/>
      <c r="J559" s="14"/>
      <c r="K559" s="29"/>
    </row>
    <row r="560" spans="2:11" x14ac:dyDescent="0.25">
      <c r="B560" s="1"/>
      <c r="C560" s="4"/>
      <c r="D560" s="3"/>
      <c r="E560" s="4"/>
      <c r="F560" s="4"/>
      <c r="G560" s="3"/>
      <c r="H560" s="4"/>
      <c r="I560" s="4"/>
      <c r="J560" s="14"/>
      <c r="K560" s="29"/>
    </row>
    <row r="561" spans="2:11" x14ac:dyDescent="0.25">
      <c r="B561" s="1"/>
      <c r="C561" s="4"/>
      <c r="D561" s="3"/>
      <c r="E561" s="4"/>
      <c r="F561" s="4"/>
      <c r="G561" s="3"/>
      <c r="H561" s="4"/>
      <c r="I561" s="4"/>
      <c r="J561" s="14"/>
      <c r="K561" s="29"/>
    </row>
    <row r="562" spans="2:11" x14ac:dyDescent="0.25">
      <c r="B562" s="1"/>
      <c r="C562" s="4"/>
      <c r="D562" s="3"/>
      <c r="E562" s="4"/>
      <c r="F562" s="4"/>
      <c r="G562" s="3"/>
      <c r="H562" s="4"/>
      <c r="I562" s="4"/>
      <c r="J562" s="14"/>
      <c r="K562" s="29"/>
    </row>
    <row r="563" spans="2:11" x14ac:dyDescent="0.25">
      <c r="B563" s="1"/>
      <c r="C563" s="4"/>
      <c r="D563" s="3"/>
      <c r="E563" s="4"/>
      <c r="F563" s="4"/>
      <c r="G563" s="3"/>
      <c r="H563" s="4"/>
      <c r="I563" s="4"/>
      <c r="J563" s="14"/>
      <c r="K563" s="29"/>
    </row>
    <row r="564" spans="2:11" x14ac:dyDescent="0.25">
      <c r="B564" s="1"/>
      <c r="C564" s="4"/>
      <c r="D564" s="3"/>
      <c r="E564" s="4"/>
      <c r="F564" s="4"/>
      <c r="G564" s="3"/>
      <c r="H564" s="4"/>
      <c r="I564" s="4"/>
      <c r="J564" s="14"/>
      <c r="K564" s="29"/>
    </row>
    <row r="565" spans="2:11" x14ac:dyDescent="0.25">
      <c r="B565" s="1"/>
      <c r="C565" s="4"/>
      <c r="D565" s="3"/>
      <c r="E565" s="4"/>
      <c r="F565" s="4"/>
      <c r="G565" s="3"/>
      <c r="H565" s="4"/>
      <c r="I565" s="4"/>
      <c r="J565" s="14"/>
      <c r="K565" s="29"/>
    </row>
    <row r="566" spans="2:11" x14ac:dyDescent="0.25">
      <c r="B566" s="1"/>
      <c r="C566" s="4"/>
      <c r="D566" s="3"/>
      <c r="E566" s="4"/>
      <c r="F566" s="4"/>
      <c r="G566" s="3"/>
      <c r="H566" s="4"/>
      <c r="I566" s="4"/>
      <c r="J566" s="14"/>
      <c r="K566" s="29"/>
    </row>
    <row r="567" spans="2:11" x14ac:dyDescent="0.25">
      <c r="B567" s="1"/>
      <c r="C567" s="4"/>
      <c r="D567" s="3"/>
      <c r="E567" s="4"/>
      <c r="F567" s="4"/>
      <c r="G567" s="3"/>
      <c r="H567" s="4"/>
      <c r="I567" s="4"/>
      <c r="J567" s="14"/>
      <c r="K567" s="29"/>
    </row>
    <row r="568" spans="2:11" x14ac:dyDescent="0.25">
      <c r="B568" s="1"/>
      <c r="C568" s="4"/>
      <c r="D568" s="3"/>
      <c r="E568" s="4"/>
      <c r="F568" s="4"/>
      <c r="G568" s="3"/>
      <c r="H568" s="4"/>
      <c r="I568" s="4"/>
      <c r="J568" s="14"/>
      <c r="K568" s="29"/>
    </row>
    <row r="569" spans="2:11" x14ac:dyDescent="0.25">
      <c r="B569" s="1"/>
      <c r="C569" s="4"/>
      <c r="D569" s="3"/>
      <c r="E569" s="4"/>
      <c r="F569" s="4"/>
      <c r="G569" s="3"/>
      <c r="H569" s="4"/>
      <c r="I569" s="4"/>
      <c r="J569" s="14"/>
      <c r="K569" s="29"/>
    </row>
    <row r="570" spans="2:11" x14ac:dyDescent="0.25">
      <c r="B570" s="1"/>
      <c r="C570" s="4"/>
      <c r="D570" s="3"/>
      <c r="E570" s="4"/>
      <c r="F570" s="4"/>
      <c r="G570" s="3"/>
      <c r="H570" s="4"/>
      <c r="I570" s="4"/>
      <c r="J570" s="14"/>
      <c r="K570" s="29"/>
    </row>
    <row r="571" spans="2:11" x14ac:dyDescent="0.25">
      <c r="B571" s="1"/>
      <c r="C571" s="4"/>
      <c r="D571" s="3"/>
      <c r="E571" s="4"/>
      <c r="F571" s="4"/>
      <c r="G571" s="3"/>
      <c r="H571" s="4"/>
      <c r="I571" s="4"/>
      <c r="J571" s="14"/>
      <c r="K571" s="29"/>
    </row>
    <row r="572" spans="2:11" x14ac:dyDescent="0.25">
      <c r="B572" s="1"/>
      <c r="C572" s="4"/>
      <c r="D572" s="3"/>
      <c r="E572" s="4"/>
      <c r="F572" s="4"/>
      <c r="G572" s="3"/>
      <c r="H572" s="4"/>
      <c r="I572" s="4"/>
      <c r="J572" s="14"/>
      <c r="K572" s="29"/>
    </row>
    <row r="573" spans="2:11" x14ac:dyDescent="0.25">
      <c r="B573" s="1"/>
      <c r="C573" s="4"/>
      <c r="D573" s="3"/>
      <c r="E573" s="4"/>
      <c r="F573" s="4"/>
      <c r="G573" s="3"/>
      <c r="H573" s="4"/>
      <c r="I573" s="4"/>
      <c r="J573" s="14"/>
      <c r="K573" s="29"/>
    </row>
    <row r="574" spans="2:11" x14ac:dyDescent="0.25">
      <c r="B574" s="1"/>
      <c r="C574" s="4"/>
      <c r="D574" s="3"/>
      <c r="E574" s="4"/>
      <c r="F574" s="4"/>
      <c r="G574" s="3"/>
      <c r="H574" s="4"/>
      <c r="I574" s="4"/>
      <c r="J574" s="14"/>
      <c r="K574" s="29"/>
    </row>
    <row r="575" spans="2:11" x14ac:dyDescent="0.25">
      <c r="B575" s="1"/>
      <c r="C575" s="4"/>
      <c r="D575" s="3"/>
      <c r="E575" s="4"/>
      <c r="F575" s="4"/>
      <c r="G575" s="3"/>
      <c r="H575" s="4"/>
      <c r="I575" s="4"/>
      <c r="J575" s="14"/>
      <c r="K575" s="29"/>
    </row>
    <row r="576" spans="2:11" x14ac:dyDescent="0.25">
      <c r="B576" s="1"/>
      <c r="C576" s="4"/>
      <c r="D576" s="3"/>
      <c r="E576" s="4"/>
      <c r="F576" s="4"/>
      <c r="G576" s="3"/>
      <c r="H576" s="4"/>
      <c r="I576" s="4"/>
      <c r="J576" s="14"/>
      <c r="K576" s="29"/>
    </row>
    <row r="577" spans="2:11" x14ac:dyDescent="0.25">
      <c r="B577" s="1"/>
      <c r="C577" s="4"/>
      <c r="D577" s="3"/>
      <c r="E577" s="4"/>
      <c r="F577" s="4"/>
      <c r="G577" s="3"/>
      <c r="H577" s="4"/>
      <c r="I577" s="4"/>
      <c r="J577" s="14"/>
      <c r="K577" s="29"/>
    </row>
    <row r="578" spans="2:11" x14ac:dyDescent="0.25">
      <c r="B578" s="1"/>
      <c r="C578" s="4"/>
      <c r="D578" s="3"/>
      <c r="E578" s="4"/>
      <c r="F578" s="4"/>
      <c r="G578" s="3"/>
      <c r="H578" s="4"/>
      <c r="I578" s="4"/>
      <c r="J578" s="14"/>
      <c r="K578" s="29"/>
    </row>
    <row r="579" spans="2:11" x14ac:dyDescent="0.25">
      <c r="B579" s="1"/>
      <c r="C579" s="4"/>
      <c r="D579" s="3"/>
      <c r="E579" s="4"/>
      <c r="F579" s="4"/>
      <c r="G579" s="3"/>
      <c r="H579" s="4"/>
      <c r="I579" s="4"/>
      <c r="J579" s="14"/>
      <c r="K579" s="29"/>
    </row>
    <row r="580" spans="2:11" x14ac:dyDescent="0.25">
      <c r="B580" s="1"/>
      <c r="C580" s="4"/>
      <c r="D580" s="3"/>
      <c r="E580" s="4"/>
      <c r="F580" s="4"/>
      <c r="G580" s="3"/>
      <c r="H580" s="4"/>
      <c r="I580" s="4"/>
      <c r="J580" s="14"/>
      <c r="K580" s="29"/>
    </row>
    <row r="581" spans="2:11" x14ac:dyDescent="0.25">
      <c r="B581" s="1"/>
      <c r="C581" s="4"/>
      <c r="D581" s="3"/>
      <c r="E581" s="4"/>
      <c r="F581" s="4"/>
      <c r="G581" s="3"/>
      <c r="H581" s="4"/>
      <c r="I581" s="4"/>
      <c r="J581" s="14"/>
      <c r="K581" s="29"/>
    </row>
    <row r="582" spans="2:11" x14ac:dyDescent="0.25">
      <c r="B582" s="1"/>
      <c r="C582" s="4"/>
      <c r="D582" s="3"/>
      <c r="E582" s="4"/>
      <c r="F582" s="4"/>
      <c r="G582" s="3"/>
      <c r="H582" s="4"/>
      <c r="I582" s="4"/>
      <c r="J582" s="14"/>
      <c r="K582" s="29"/>
    </row>
    <row r="583" spans="2:11" x14ac:dyDescent="0.25">
      <c r="B583" s="1"/>
      <c r="C583" s="4"/>
      <c r="D583" s="3"/>
      <c r="E583" s="4"/>
      <c r="F583" s="4"/>
      <c r="G583" s="3"/>
      <c r="H583" s="4"/>
      <c r="I583" s="4"/>
      <c r="J583" s="14"/>
      <c r="K583" s="29"/>
    </row>
    <row r="584" spans="2:11" x14ac:dyDescent="0.25">
      <c r="B584" s="1"/>
      <c r="C584" s="4"/>
      <c r="D584" s="3"/>
      <c r="E584" s="4"/>
      <c r="F584" s="4"/>
      <c r="G584" s="3"/>
      <c r="H584" s="4"/>
      <c r="I584" s="4"/>
      <c r="J584" s="14"/>
      <c r="K584" s="29"/>
    </row>
    <row r="585" spans="2:11" x14ac:dyDescent="0.25">
      <c r="B585" s="1"/>
      <c r="C585" s="4"/>
      <c r="D585" s="3"/>
      <c r="E585" s="4"/>
      <c r="F585" s="4"/>
      <c r="G585" s="3"/>
      <c r="H585" s="4"/>
      <c r="I585" s="4"/>
      <c r="J585" s="14"/>
      <c r="K585" s="29"/>
    </row>
    <row r="586" spans="2:11" x14ac:dyDescent="0.25">
      <c r="B586" s="1"/>
      <c r="C586" s="4"/>
      <c r="D586" s="3"/>
      <c r="E586" s="4"/>
      <c r="F586" s="4"/>
      <c r="G586" s="3"/>
      <c r="H586" s="4"/>
      <c r="I586" s="4"/>
      <c r="J586" s="14"/>
      <c r="K586" s="29"/>
    </row>
    <row r="587" spans="2:11" x14ac:dyDescent="0.25">
      <c r="B587" s="1"/>
      <c r="C587" s="4"/>
      <c r="D587" s="3"/>
      <c r="E587" s="4"/>
      <c r="F587" s="4"/>
      <c r="G587" s="3"/>
      <c r="H587" s="4"/>
      <c r="I587" s="4"/>
      <c r="J587" s="14"/>
      <c r="K587" s="29"/>
    </row>
    <row r="588" spans="2:11" x14ac:dyDescent="0.25">
      <c r="B588" s="1"/>
      <c r="C588" s="4"/>
      <c r="D588" s="3"/>
      <c r="E588" s="4"/>
      <c r="F588" s="4"/>
      <c r="G588" s="3"/>
      <c r="H588" s="4"/>
      <c r="I588" s="4"/>
      <c r="J588" s="14"/>
      <c r="K588" s="29"/>
    </row>
    <row r="589" spans="2:11" x14ac:dyDescent="0.25">
      <c r="B589" s="1"/>
      <c r="C589" s="4"/>
      <c r="D589" s="3"/>
      <c r="E589" s="4"/>
      <c r="F589" s="4"/>
      <c r="G589" s="3"/>
      <c r="H589" s="4"/>
      <c r="I589" s="4"/>
      <c r="J589" s="14"/>
      <c r="K589" s="29"/>
    </row>
    <row r="590" spans="2:11" x14ac:dyDescent="0.25">
      <c r="B590" s="1"/>
      <c r="C590" s="4"/>
      <c r="D590" s="3"/>
      <c r="E590" s="4"/>
      <c r="F590" s="4"/>
      <c r="G590" s="3"/>
      <c r="H590" s="4"/>
      <c r="I590" s="4"/>
      <c r="J590" s="14"/>
      <c r="K590" s="29"/>
    </row>
    <row r="591" spans="2:11" x14ac:dyDescent="0.25">
      <c r="B591" s="1"/>
      <c r="C591" s="4"/>
      <c r="D591" s="3"/>
      <c r="E591" s="4"/>
      <c r="F591" s="4"/>
      <c r="G591" s="3"/>
      <c r="H591" s="4"/>
      <c r="I591" s="4"/>
      <c r="J591" s="14"/>
      <c r="K591" s="29"/>
    </row>
    <row r="592" spans="2:11" x14ac:dyDescent="0.25">
      <c r="B592" s="1"/>
      <c r="C592" s="4"/>
      <c r="D592" s="3"/>
      <c r="E592" s="4"/>
      <c r="F592" s="4"/>
      <c r="G592" s="3"/>
      <c r="H592" s="4"/>
      <c r="I592" s="4"/>
      <c r="J592" s="14"/>
      <c r="K592" s="29"/>
    </row>
    <row r="593" spans="2:11" x14ac:dyDescent="0.25">
      <c r="B593" s="1"/>
      <c r="C593" s="4"/>
      <c r="D593" s="3"/>
      <c r="E593" s="4"/>
      <c r="F593" s="4"/>
      <c r="G593" s="3"/>
      <c r="H593" s="4"/>
      <c r="I593" s="4"/>
      <c r="J593" s="14"/>
      <c r="K593" s="29"/>
    </row>
    <row r="594" spans="2:11" x14ac:dyDescent="0.25">
      <c r="B594" s="1"/>
      <c r="C594" s="4"/>
      <c r="D594" s="3"/>
      <c r="E594" s="4"/>
      <c r="F594" s="4"/>
      <c r="G594" s="3"/>
      <c r="H594" s="4"/>
      <c r="I594" s="4"/>
      <c r="J594" s="14"/>
      <c r="K594" s="29"/>
    </row>
    <row r="595" spans="2:11" x14ac:dyDescent="0.25">
      <c r="B595" s="1"/>
      <c r="C595" s="4"/>
      <c r="D595" s="3"/>
      <c r="E595" s="4"/>
      <c r="F595" s="4"/>
      <c r="G595" s="3"/>
      <c r="H595" s="4"/>
      <c r="I595" s="4"/>
      <c r="J595" s="14"/>
      <c r="K595" s="29"/>
    </row>
    <row r="596" spans="2:11" x14ac:dyDescent="0.25">
      <c r="B596" s="1"/>
      <c r="C596" s="4"/>
      <c r="D596" s="3"/>
      <c r="E596" s="4"/>
      <c r="F596" s="4"/>
      <c r="G596" s="3"/>
      <c r="H596" s="4"/>
      <c r="I596" s="4"/>
      <c r="J596" s="14"/>
      <c r="K596" s="29"/>
    </row>
    <row r="597" spans="2:11" x14ac:dyDescent="0.25">
      <c r="B597" s="1"/>
      <c r="C597" s="4"/>
      <c r="D597" s="3"/>
      <c r="E597" s="4"/>
      <c r="F597" s="4"/>
      <c r="G597" s="3"/>
      <c r="H597" s="4"/>
      <c r="I597" s="4"/>
      <c r="J597" s="14"/>
      <c r="K597" s="29"/>
    </row>
    <row r="598" spans="2:11" x14ac:dyDescent="0.25">
      <c r="B598" s="1"/>
      <c r="C598" s="4"/>
      <c r="D598" s="3"/>
      <c r="E598" s="4"/>
      <c r="F598" s="4"/>
      <c r="G598" s="3"/>
      <c r="H598" s="4"/>
      <c r="I598" s="4"/>
      <c r="J598" s="14"/>
      <c r="K598" s="29"/>
    </row>
    <row r="599" spans="2:11" x14ac:dyDescent="0.25">
      <c r="B599" s="1"/>
      <c r="C599" s="4"/>
      <c r="D599" s="3"/>
      <c r="E599" s="4"/>
      <c r="F599" s="4"/>
      <c r="G599" s="3"/>
      <c r="H599" s="4"/>
      <c r="I599" s="4"/>
      <c r="J599" s="14"/>
      <c r="K599" s="29"/>
    </row>
    <row r="600" spans="2:11" x14ac:dyDescent="0.25">
      <c r="B600" s="1"/>
      <c r="C600" s="4"/>
      <c r="D600" s="3"/>
      <c r="E600" s="4"/>
      <c r="F600" s="4"/>
      <c r="G600" s="3"/>
      <c r="H600" s="4"/>
      <c r="I600" s="4"/>
      <c r="J600" s="14"/>
      <c r="K600" s="29"/>
    </row>
    <row r="601" spans="2:11" x14ac:dyDescent="0.25">
      <c r="B601" s="1"/>
      <c r="C601" s="4"/>
      <c r="D601" s="3"/>
      <c r="E601" s="4"/>
      <c r="F601" s="4"/>
      <c r="G601" s="3"/>
      <c r="H601" s="4"/>
      <c r="I601" s="4"/>
      <c r="J601" s="14"/>
      <c r="K601" s="29"/>
    </row>
    <row r="602" spans="2:11" x14ac:dyDescent="0.25">
      <c r="B602" s="1"/>
      <c r="C602" s="4"/>
      <c r="D602" s="3"/>
      <c r="E602" s="4"/>
      <c r="F602" s="4"/>
      <c r="G602" s="3"/>
      <c r="H602" s="4"/>
      <c r="I602" s="4"/>
      <c r="J602" s="14"/>
      <c r="K602" s="29"/>
    </row>
    <row r="603" spans="2:11" x14ac:dyDescent="0.25">
      <c r="B603" s="1"/>
      <c r="C603" s="4"/>
      <c r="D603" s="3"/>
      <c r="E603" s="4"/>
      <c r="F603" s="4"/>
      <c r="G603" s="3"/>
      <c r="H603" s="4"/>
      <c r="I603" s="4"/>
      <c r="J603" s="14"/>
      <c r="K603" s="29"/>
    </row>
    <row r="604" spans="2:11" x14ac:dyDescent="0.25">
      <c r="B604" s="1"/>
      <c r="C604" s="4"/>
      <c r="D604" s="3"/>
      <c r="E604" s="4"/>
      <c r="F604" s="4"/>
      <c r="G604" s="3"/>
      <c r="H604" s="4"/>
      <c r="I604" s="4"/>
      <c r="J604" s="14"/>
      <c r="K604" s="29"/>
    </row>
    <row r="605" spans="2:11" x14ac:dyDescent="0.25">
      <c r="B605" s="1"/>
      <c r="C605" s="4"/>
      <c r="D605" s="3"/>
      <c r="E605" s="4"/>
      <c r="F605" s="4"/>
      <c r="G605" s="3"/>
      <c r="H605" s="4"/>
      <c r="I605" s="4"/>
      <c r="J605" s="14"/>
      <c r="K605" s="29"/>
    </row>
    <row r="606" spans="2:11" x14ac:dyDescent="0.25">
      <c r="B606" s="1"/>
      <c r="C606" s="4"/>
      <c r="D606" s="3"/>
      <c r="E606" s="4"/>
      <c r="F606" s="4"/>
      <c r="G606" s="3"/>
      <c r="H606" s="4"/>
      <c r="I606" s="4"/>
      <c r="J606" s="14"/>
      <c r="K606" s="29"/>
    </row>
    <row r="607" spans="2:11" x14ac:dyDescent="0.25">
      <c r="B607" s="1"/>
      <c r="C607" s="4"/>
      <c r="D607" s="3"/>
      <c r="E607" s="4"/>
      <c r="F607" s="4"/>
      <c r="G607" s="3"/>
      <c r="H607" s="4"/>
      <c r="I607" s="4"/>
      <c r="J607" s="14"/>
      <c r="K607" s="29"/>
    </row>
    <row r="608" spans="2:11" x14ac:dyDescent="0.25">
      <c r="B608" s="1"/>
      <c r="C608" s="4"/>
      <c r="D608" s="3"/>
      <c r="E608" s="4"/>
      <c r="F608" s="4"/>
      <c r="G608" s="3"/>
      <c r="H608" s="4"/>
      <c r="I608" s="4"/>
      <c r="J608" s="14"/>
      <c r="K608" s="29"/>
    </row>
    <row r="609" spans="2:11" x14ac:dyDescent="0.25">
      <c r="B609" s="1"/>
      <c r="C609" s="4"/>
      <c r="D609" s="3"/>
      <c r="E609" s="4"/>
      <c r="F609" s="4"/>
      <c r="G609" s="3"/>
      <c r="H609" s="4"/>
      <c r="I609" s="4"/>
      <c r="J609" s="14"/>
      <c r="K609" s="29"/>
    </row>
    <row r="610" spans="2:11" x14ac:dyDescent="0.25">
      <c r="B610" s="1"/>
      <c r="C610" s="4"/>
      <c r="D610" s="3"/>
      <c r="E610" s="4"/>
      <c r="F610" s="4"/>
      <c r="G610" s="3"/>
      <c r="H610" s="4"/>
      <c r="I610" s="4"/>
      <c r="J610" s="14"/>
      <c r="K610" s="29"/>
    </row>
    <row r="611" spans="2:11" x14ac:dyDescent="0.25">
      <c r="B611" s="1"/>
      <c r="C611" s="4"/>
      <c r="D611" s="3"/>
      <c r="E611" s="4"/>
      <c r="F611" s="4"/>
      <c r="G611" s="3"/>
      <c r="H611" s="4"/>
      <c r="I611" s="4"/>
      <c r="J611" s="14"/>
      <c r="K611" s="29"/>
    </row>
    <row r="612" spans="2:11" x14ac:dyDescent="0.25">
      <c r="B612" s="1"/>
      <c r="C612" s="4"/>
      <c r="D612" s="3"/>
      <c r="E612" s="4"/>
      <c r="F612" s="4"/>
      <c r="G612" s="3"/>
      <c r="H612" s="4"/>
      <c r="I612" s="4"/>
      <c r="J612" s="14"/>
      <c r="K612" s="29"/>
    </row>
    <row r="613" spans="2:11" x14ac:dyDescent="0.25">
      <c r="B613" s="1"/>
      <c r="C613" s="4"/>
      <c r="D613" s="3"/>
      <c r="E613" s="4"/>
      <c r="F613" s="4"/>
      <c r="G613" s="3"/>
      <c r="H613" s="4"/>
      <c r="I613" s="4"/>
      <c r="J613" s="14"/>
      <c r="K613" s="29"/>
    </row>
    <row r="614" spans="2:11" x14ac:dyDescent="0.25">
      <c r="B614" s="1"/>
      <c r="C614" s="4"/>
      <c r="D614" s="3"/>
      <c r="E614" s="4"/>
      <c r="F614" s="4"/>
      <c r="G614" s="3"/>
      <c r="H614" s="4"/>
      <c r="I614" s="4"/>
      <c r="J614" s="14"/>
      <c r="K614" s="29"/>
    </row>
    <row r="615" spans="2:11" x14ac:dyDescent="0.25">
      <c r="B615" s="1"/>
      <c r="C615" s="4"/>
      <c r="D615" s="3"/>
      <c r="E615" s="4"/>
      <c r="F615" s="4"/>
      <c r="G615" s="3"/>
      <c r="H615" s="4"/>
      <c r="I615" s="4"/>
      <c r="J615" s="14"/>
      <c r="K615" s="29"/>
    </row>
    <row r="616" spans="2:11" x14ac:dyDescent="0.25">
      <c r="B616" s="1"/>
      <c r="C616" s="4"/>
      <c r="D616" s="3"/>
      <c r="E616" s="4"/>
      <c r="F616" s="4"/>
      <c r="G616" s="3"/>
      <c r="H616" s="4"/>
      <c r="I616" s="4"/>
      <c r="J616" s="14"/>
      <c r="K616" s="29"/>
    </row>
    <row r="617" spans="2:11" x14ac:dyDescent="0.25">
      <c r="B617" s="1"/>
      <c r="C617" s="4"/>
      <c r="D617" s="3"/>
      <c r="E617" s="4"/>
      <c r="F617" s="4"/>
      <c r="G617" s="3"/>
      <c r="H617" s="4"/>
      <c r="I617" s="4"/>
      <c r="J617" s="14"/>
      <c r="K617" s="29"/>
    </row>
    <row r="618" spans="2:11" x14ac:dyDescent="0.25">
      <c r="B618" s="1"/>
      <c r="C618" s="4"/>
      <c r="D618" s="3"/>
      <c r="E618" s="4"/>
      <c r="F618" s="4"/>
      <c r="G618" s="3"/>
      <c r="H618" s="4"/>
      <c r="I618" s="4"/>
      <c r="J618" s="14"/>
      <c r="K618" s="29"/>
    </row>
    <row r="619" spans="2:11" x14ac:dyDescent="0.25">
      <c r="B619" s="1"/>
      <c r="C619" s="4"/>
      <c r="D619" s="3"/>
      <c r="E619" s="4"/>
      <c r="F619" s="4"/>
      <c r="G619" s="3"/>
      <c r="H619" s="4"/>
      <c r="I619" s="4"/>
      <c r="J619" s="14"/>
      <c r="K619" s="29"/>
    </row>
    <row r="620" spans="2:11" x14ac:dyDescent="0.25">
      <c r="B620" s="1"/>
      <c r="C620" s="4"/>
      <c r="D620" s="3"/>
      <c r="E620" s="4"/>
      <c r="F620" s="4"/>
      <c r="G620" s="3"/>
      <c r="H620" s="4"/>
      <c r="I620" s="4"/>
      <c r="J620" s="14"/>
      <c r="K620" s="29"/>
    </row>
    <row r="621" spans="2:11" x14ac:dyDescent="0.25">
      <c r="B621" s="1"/>
      <c r="C621" s="4"/>
      <c r="D621" s="3"/>
      <c r="E621" s="4"/>
      <c r="F621" s="4"/>
      <c r="G621" s="3"/>
      <c r="H621" s="4"/>
      <c r="I621" s="4"/>
      <c r="J621" s="14"/>
      <c r="K621" s="29"/>
    </row>
    <row r="622" spans="2:11" x14ac:dyDescent="0.25">
      <c r="B622" s="1"/>
      <c r="C622" s="4"/>
      <c r="D622" s="3"/>
      <c r="E622" s="4"/>
      <c r="F622" s="4"/>
      <c r="G622" s="3"/>
      <c r="H622" s="4"/>
      <c r="I622" s="4"/>
      <c r="J622" s="14"/>
      <c r="K622" s="29"/>
    </row>
    <row r="623" spans="2:11" x14ac:dyDescent="0.25">
      <c r="B623" s="1"/>
      <c r="C623" s="4"/>
      <c r="D623" s="3"/>
      <c r="E623" s="4"/>
      <c r="F623" s="4"/>
      <c r="G623" s="3"/>
      <c r="H623" s="4"/>
      <c r="I623" s="4"/>
      <c r="J623" s="14"/>
      <c r="K623" s="29"/>
    </row>
    <row r="624" spans="2:11" x14ac:dyDescent="0.25">
      <c r="B624" s="1"/>
      <c r="C624" s="4"/>
      <c r="D624" s="3"/>
      <c r="E624" s="4"/>
      <c r="F624" s="4"/>
      <c r="G624" s="3"/>
      <c r="H624" s="4"/>
      <c r="I624" s="4"/>
      <c r="J624" s="14"/>
      <c r="K624" s="29"/>
    </row>
    <row r="625" spans="2:11" x14ac:dyDescent="0.25">
      <c r="B625" s="1"/>
      <c r="C625" s="4"/>
      <c r="D625" s="3"/>
      <c r="E625" s="4"/>
      <c r="F625" s="4"/>
      <c r="G625" s="3"/>
      <c r="H625" s="4"/>
      <c r="I625" s="4"/>
      <c r="J625" s="14"/>
      <c r="K625" s="29"/>
    </row>
    <row r="626" spans="2:11" x14ac:dyDescent="0.25">
      <c r="B626" s="1"/>
      <c r="C626" s="4"/>
      <c r="D626" s="3"/>
      <c r="E626" s="4"/>
      <c r="F626" s="4"/>
      <c r="G626" s="3"/>
      <c r="H626" s="4"/>
      <c r="I626" s="4"/>
      <c r="J626" s="14"/>
      <c r="K626" s="29"/>
    </row>
    <row r="627" spans="2:11" x14ac:dyDescent="0.25">
      <c r="B627" s="1"/>
      <c r="C627" s="4"/>
      <c r="D627" s="3"/>
      <c r="E627" s="4"/>
      <c r="F627" s="4"/>
      <c r="G627" s="3"/>
      <c r="H627" s="4"/>
      <c r="I627" s="4"/>
      <c r="J627" s="14"/>
      <c r="K627" s="29"/>
    </row>
    <row r="628" spans="2:11" x14ac:dyDescent="0.25">
      <c r="B628" s="1"/>
      <c r="C628" s="4"/>
      <c r="D628" s="3"/>
      <c r="E628" s="4"/>
      <c r="F628" s="4"/>
      <c r="G628" s="3"/>
      <c r="H628" s="4"/>
      <c r="I628" s="4"/>
      <c r="J628" s="14"/>
      <c r="K628" s="29"/>
    </row>
    <row r="629" spans="2:11" x14ac:dyDescent="0.25">
      <c r="B629" s="1"/>
      <c r="C629" s="4"/>
      <c r="D629" s="3"/>
      <c r="E629" s="4"/>
      <c r="F629" s="4"/>
      <c r="G629" s="3"/>
      <c r="H629" s="4"/>
      <c r="I629" s="4"/>
      <c r="J629" s="14"/>
      <c r="K629" s="29"/>
    </row>
    <row r="630" spans="2:11" x14ac:dyDescent="0.25">
      <c r="B630" s="1"/>
      <c r="C630" s="4"/>
      <c r="D630" s="3"/>
      <c r="E630" s="4"/>
      <c r="F630" s="4"/>
      <c r="G630" s="3"/>
      <c r="H630" s="4"/>
      <c r="I630" s="4"/>
      <c r="J630" s="14"/>
      <c r="K630" s="29"/>
    </row>
    <row r="631" spans="2:11" x14ac:dyDescent="0.25">
      <c r="B631" s="1"/>
      <c r="C631" s="4"/>
      <c r="D631" s="3"/>
      <c r="E631" s="4"/>
      <c r="F631" s="4"/>
      <c r="G631" s="3"/>
      <c r="H631" s="4"/>
      <c r="I631" s="4"/>
      <c r="J631" s="14"/>
      <c r="K631" s="29"/>
    </row>
    <row r="632" spans="2:11" x14ac:dyDescent="0.25">
      <c r="B632" s="1"/>
      <c r="C632" s="4"/>
      <c r="D632" s="3"/>
      <c r="E632" s="4"/>
      <c r="F632" s="4"/>
      <c r="G632" s="3"/>
      <c r="H632" s="4"/>
      <c r="I632" s="4"/>
      <c r="J632" s="14"/>
      <c r="K632" s="29"/>
    </row>
    <row r="633" spans="2:11" x14ac:dyDescent="0.25">
      <c r="B633" s="1"/>
      <c r="C633" s="4"/>
      <c r="D633" s="3"/>
      <c r="E633" s="4"/>
      <c r="F633" s="4"/>
      <c r="G633" s="3"/>
      <c r="H633" s="4"/>
      <c r="I633" s="4"/>
      <c r="J633" s="14"/>
      <c r="K633" s="29"/>
    </row>
    <row r="634" spans="2:11" x14ac:dyDescent="0.25">
      <c r="B634" s="1"/>
      <c r="C634" s="4"/>
      <c r="D634" s="3"/>
      <c r="E634" s="4"/>
      <c r="F634" s="4"/>
      <c r="G634" s="3"/>
      <c r="H634" s="4"/>
      <c r="I634" s="4"/>
      <c r="J634" s="14"/>
      <c r="K634" s="29"/>
    </row>
    <row r="635" spans="2:11" x14ac:dyDescent="0.25">
      <c r="B635" s="1"/>
      <c r="C635" s="4"/>
      <c r="D635" s="3"/>
      <c r="E635" s="4"/>
      <c r="F635" s="4"/>
      <c r="G635" s="3"/>
      <c r="H635" s="4"/>
      <c r="I635" s="4"/>
      <c r="J635" s="14"/>
      <c r="K635" s="29"/>
    </row>
    <row r="636" spans="2:11" x14ac:dyDescent="0.25">
      <c r="B636" s="1"/>
      <c r="C636" s="4"/>
      <c r="D636" s="3"/>
      <c r="E636" s="4"/>
      <c r="F636" s="4"/>
      <c r="G636" s="3"/>
      <c r="H636" s="4"/>
      <c r="I636" s="4"/>
      <c r="J636" s="14"/>
      <c r="K636" s="29"/>
    </row>
    <row r="637" spans="2:11" x14ac:dyDescent="0.25">
      <c r="B637" s="1"/>
      <c r="C637" s="4"/>
      <c r="D637" s="3"/>
      <c r="E637" s="4"/>
      <c r="F637" s="4"/>
      <c r="G637" s="3"/>
      <c r="H637" s="4"/>
      <c r="I637" s="4"/>
      <c r="J637" s="14"/>
      <c r="K637" s="29"/>
    </row>
    <row r="638" spans="2:11" x14ac:dyDescent="0.25">
      <c r="B638" s="1"/>
      <c r="C638" s="4"/>
      <c r="D638" s="3"/>
      <c r="E638" s="4"/>
      <c r="F638" s="4"/>
      <c r="G638" s="3"/>
      <c r="H638" s="4"/>
      <c r="I638" s="4"/>
      <c r="J638" s="14"/>
      <c r="K638" s="29"/>
    </row>
    <row r="639" spans="2:11" x14ac:dyDescent="0.25">
      <c r="B639" s="1"/>
      <c r="C639" s="4"/>
      <c r="D639" s="3"/>
      <c r="E639" s="4"/>
      <c r="F639" s="4"/>
      <c r="G639" s="3"/>
      <c r="H639" s="4"/>
      <c r="I639" s="4"/>
      <c r="J639" s="14"/>
      <c r="K639" s="29"/>
    </row>
    <row r="640" spans="2:11" x14ac:dyDescent="0.25">
      <c r="B640" s="1"/>
      <c r="C640" s="4"/>
      <c r="D640" s="3"/>
      <c r="E640" s="4"/>
      <c r="F640" s="4"/>
      <c r="G640" s="3"/>
      <c r="H640" s="4"/>
      <c r="I640" s="4"/>
      <c r="J640" s="14"/>
      <c r="K640" s="29"/>
    </row>
    <row r="641" spans="2:11" x14ac:dyDescent="0.25">
      <c r="B641" s="1"/>
      <c r="C641" s="4"/>
      <c r="D641" s="3"/>
      <c r="E641" s="4"/>
      <c r="F641" s="4"/>
      <c r="G641" s="3"/>
      <c r="H641" s="4"/>
      <c r="I641" s="4"/>
      <c r="J641" s="14"/>
      <c r="K641" s="29"/>
    </row>
    <row r="642" spans="2:11" x14ac:dyDescent="0.25">
      <c r="B642" s="1"/>
      <c r="C642" s="4"/>
      <c r="D642" s="3"/>
      <c r="E642" s="4"/>
      <c r="F642" s="4"/>
      <c r="G642" s="3"/>
      <c r="H642" s="4"/>
      <c r="I642" s="4"/>
      <c r="J642" s="14"/>
      <c r="K642" s="29"/>
    </row>
    <row r="643" spans="2:11" x14ac:dyDescent="0.25">
      <c r="B643" s="1"/>
      <c r="C643" s="4"/>
      <c r="D643" s="3"/>
      <c r="E643" s="4"/>
      <c r="F643" s="4"/>
      <c r="G643" s="3"/>
      <c r="H643" s="4"/>
      <c r="I643" s="4"/>
      <c r="J643" s="14"/>
      <c r="K643" s="29"/>
    </row>
    <row r="644" spans="2:11" x14ac:dyDescent="0.25">
      <c r="B644" s="1"/>
      <c r="C644" s="4"/>
      <c r="D644" s="3"/>
      <c r="E644" s="4"/>
      <c r="F644" s="4"/>
      <c r="G644" s="3"/>
      <c r="H644" s="4"/>
      <c r="I644" s="4"/>
      <c r="J644" s="14"/>
      <c r="K644" s="29"/>
    </row>
    <row r="645" spans="2:11" x14ac:dyDescent="0.25">
      <c r="B645" s="1"/>
      <c r="C645" s="4"/>
      <c r="D645" s="3"/>
      <c r="E645" s="4"/>
      <c r="F645" s="4"/>
      <c r="G645" s="3"/>
      <c r="H645" s="4"/>
      <c r="I645" s="4"/>
      <c r="J645" s="14"/>
      <c r="K645" s="29"/>
    </row>
    <row r="646" spans="2:11" x14ac:dyDescent="0.25">
      <c r="B646" s="1"/>
      <c r="C646" s="4"/>
      <c r="D646" s="3"/>
      <c r="E646" s="4"/>
      <c r="F646" s="4"/>
      <c r="G646" s="3"/>
      <c r="H646" s="4"/>
      <c r="I646" s="4"/>
      <c r="J646" s="14"/>
      <c r="K646" s="29"/>
    </row>
    <row r="647" spans="2:11" x14ac:dyDescent="0.25">
      <c r="B647" s="1"/>
      <c r="C647" s="4"/>
      <c r="D647" s="3"/>
      <c r="E647" s="4"/>
      <c r="F647" s="4"/>
      <c r="G647" s="3"/>
      <c r="H647" s="4"/>
      <c r="I647" s="4"/>
      <c r="J647" s="14"/>
      <c r="K647" s="29"/>
    </row>
    <row r="648" spans="2:11" x14ac:dyDescent="0.25">
      <c r="B648" s="1"/>
      <c r="C648" s="4"/>
      <c r="D648" s="3"/>
      <c r="E648" s="4"/>
      <c r="F648" s="4"/>
      <c r="G648" s="3"/>
      <c r="H648" s="4"/>
      <c r="I648" s="4"/>
      <c r="J648" s="14"/>
      <c r="K648" s="29"/>
    </row>
    <row r="649" spans="2:11" x14ac:dyDescent="0.25">
      <c r="B649" s="1"/>
      <c r="C649" s="4"/>
      <c r="D649" s="3"/>
      <c r="E649" s="4"/>
      <c r="F649" s="4"/>
      <c r="G649" s="3"/>
      <c r="H649" s="4"/>
      <c r="I649" s="4"/>
      <c r="J649" s="14"/>
      <c r="K649" s="29"/>
    </row>
    <row r="650" spans="2:11" x14ac:dyDescent="0.25">
      <c r="B650" s="1"/>
      <c r="C650" s="4"/>
      <c r="D650" s="3"/>
      <c r="E650" s="4"/>
      <c r="F650" s="4"/>
      <c r="G650" s="3"/>
      <c r="H650" s="4"/>
      <c r="I650" s="4"/>
      <c r="J650" s="14"/>
      <c r="K650" s="29"/>
    </row>
    <row r="651" spans="2:11" x14ac:dyDescent="0.25">
      <c r="B651" s="1"/>
      <c r="C651" s="4"/>
      <c r="D651" s="3"/>
      <c r="E651" s="4"/>
      <c r="F651" s="4"/>
      <c r="G651" s="3"/>
      <c r="H651" s="4"/>
      <c r="I651" s="4"/>
      <c r="J651" s="14"/>
      <c r="K651" s="29"/>
    </row>
    <row r="652" spans="2:11" x14ac:dyDescent="0.25">
      <c r="B652" s="1"/>
      <c r="C652" s="4"/>
      <c r="D652" s="3"/>
      <c r="E652" s="4"/>
      <c r="F652" s="4"/>
      <c r="G652" s="3"/>
      <c r="H652" s="4"/>
      <c r="I652" s="4"/>
      <c r="J652" s="14"/>
      <c r="K652" s="29"/>
    </row>
    <row r="653" spans="2:11" x14ac:dyDescent="0.25">
      <c r="B653" s="1"/>
      <c r="C653" s="4"/>
      <c r="D653" s="3"/>
      <c r="E653" s="4"/>
      <c r="F653" s="4"/>
      <c r="G653" s="3"/>
      <c r="H653" s="4"/>
      <c r="I653" s="4"/>
      <c r="J653" s="14"/>
      <c r="K653" s="29"/>
    </row>
    <row r="654" spans="2:11" x14ac:dyDescent="0.25">
      <c r="B654" s="1"/>
      <c r="C654" s="4"/>
      <c r="D654" s="3"/>
      <c r="E654" s="4"/>
      <c r="F654" s="4"/>
      <c r="G654" s="3"/>
      <c r="H654" s="4"/>
      <c r="I654" s="4"/>
      <c r="J654" s="14"/>
      <c r="K654" s="29"/>
    </row>
    <row r="655" spans="2:11" x14ac:dyDescent="0.25">
      <c r="B655" s="1"/>
      <c r="C655" s="4"/>
      <c r="D655" s="3"/>
      <c r="E655" s="4"/>
      <c r="F655" s="4"/>
      <c r="G655" s="3"/>
      <c r="H655" s="4"/>
      <c r="I655" s="4"/>
      <c r="J655" s="14"/>
      <c r="K655" s="29"/>
    </row>
    <row r="656" spans="2:11" x14ac:dyDescent="0.25">
      <c r="B656" s="1"/>
      <c r="C656" s="4"/>
      <c r="D656" s="3"/>
      <c r="E656" s="4"/>
      <c r="F656" s="4"/>
      <c r="G656" s="3"/>
      <c r="H656" s="4"/>
      <c r="I656" s="4"/>
      <c r="J656" s="14"/>
      <c r="K656" s="29"/>
    </row>
    <row r="657" spans="2:11" x14ac:dyDescent="0.25">
      <c r="B657" s="1"/>
      <c r="C657" s="4"/>
      <c r="D657" s="3"/>
      <c r="E657" s="4"/>
      <c r="F657" s="4"/>
      <c r="G657" s="3"/>
      <c r="H657" s="4"/>
      <c r="I657" s="4"/>
      <c r="J657" s="14"/>
      <c r="K657" s="29"/>
    </row>
    <row r="658" spans="2:11" x14ac:dyDescent="0.25">
      <c r="B658" s="1"/>
      <c r="C658" s="4"/>
      <c r="D658" s="3"/>
      <c r="E658" s="4"/>
      <c r="F658" s="4"/>
      <c r="G658" s="3"/>
      <c r="H658" s="4"/>
      <c r="I658" s="4"/>
      <c r="J658" s="14"/>
      <c r="K658" s="29"/>
    </row>
    <row r="659" spans="2:11" x14ac:dyDescent="0.25">
      <c r="B659" s="1"/>
      <c r="C659" s="4"/>
      <c r="D659" s="3"/>
      <c r="E659" s="4"/>
      <c r="F659" s="4"/>
      <c r="G659" s="3"/>
      <c r="H659" s="4"/>
      <c r="I659" s="4"/>
      <c r="J659" s="14"/>
      <c r="K659" s="29"/>
    </row>
    <row r="660" spans="2:11" x14ac:dyDescent="0.25">
      <c r="B660" s="1"/>
      <c r="C660" s="4"/>
      <c r="D660" s="3"/>
      <c r="E660" s="4"/>
      <c r="F660" s="4"/>
      <c r="G660" s="3"/>
      <c r="H660" s="4"/>
      <c r="I660" s="4"/>
      <c r="J660" s="14"/>
      <c r="K660" s="29"/>
    </row>
    <row r="661" spans="2:11" x14ac:dyDescent="0.25">
      <c r="B661" s="1"/>
      <c r="C661" s="4"/>
      <c r="D661" s="3"/>
      <c r="E661" s="4"/>
      <c r="F661" s="4"/>
      <c r="G661" s="3"/>
      <c r="H661" s="4"/>
      <c r="I661" s="4"/>
      <c r="J661" s="14"/>
      <c r="K661" s="29"/>
    </row>
    <row r="662" spans="2:11" x14ac:dyDescent="0.25">
      <c r="B662" s="1"/>
      <c r="C662" s="4"/>
      <c r="D662" s="3"/>
      <c r="E662" s="4"/>
      <c r="F662" s="4"/>
      <c r="G662" s="3"/>
      <c r="H662" s="4"/>
      <c r="I662" s="4"/>
      <c r="J662" s="14"/>
      <c r="K662" s="29"/>
    </row>
    <row r="663" spans="2:11" x14ac:dyDescent="0.25">
      <c r="B663" s="1"/>
      <c r="C663" s="4"/>
      <c r="D663" s="3"/>
      <c r="E663" s="4"/>
      <c r="F663" s="4"/>
      <c r="G663" s="3"/>
      <c r="H663" s="4"/>
      <c r="I663" s="4"/>
      <c r="J663" s="14"/>
      <c r="K663" s="29"/>
    </row>
    <row r="664" spans="2:11" x14ac:dyDescent="0.25">
      <c r="B664" s="1"/>
      <c r="C664" s="4"/>
      <c r="D664" s="3"/>
      <c r="E664" s="4"/>
      <c r="F664" s="4"/>
      <c r="G664" s="3"/>
      <c r="H664" s="4"/>
      <c r="I664" s="4"/>
      <c r="J664" s="14"/>
      <c r="K664" s="29"/>
    </row>
    <row r="665" spans="2:11" x14ac:dyDescent="0.25">
      <c r="B665" s="1"/>
      <c r="C665" s="4"/>
      <c r="D665" s="3"/>
      <c r="E665" s="4"/>
      <c r="F665" s="4"/>
      <c r="G665" s="3"/>
      <c r="H665" s="4"/>
      <c r="I665" s="4"/>
      <c r="J665" s="14"/>
      <c r="K665" s="29"/>
    </row>
    <row r="666" spans="2:11" x14ac:dyDescent="0.25">
      <c r="B666" s="1"/>
      <c r="C666" s="4"/>
      <c r="D666" s="3"/>
      <c r="E666" s="4"/>
      <c r="F666" s="4"/>
      <c r="G666" s="3"/>
      <c r="H666" s="4"/>
      <c r="I666" s="4"/>
      <c r="J666" s="14"/>
      <c r="K666" s="29"/>
    </row>
    <row r="667" spans="2:11" x14ac:dyDescent="0.25">
      <c r="B667" s="1"/>
      <c r="C667" s="4"/>
      <c r="D667" s="3"/>
      <c r="E667" s="4"/>
      <c r="F667" s="4"/>
      <c r="G667" s="3"/>
      <c r="H667" s="4"/>
      <c r="I667" s="4"/>
      <c r="J667" s="14"/>
      <c r="K667" s="29"/>
    </row>
    <row r="668" spans="2:11" x14ac:dyDescent="0.25">
      <c r="B668" s="1"/>
      <c r="C668" s="4"/>
      <c r="D668" s="3"/>
      <c r="E668" s="4"/>
      <c r="F668" s="4"/>
      <c r="G668" s="3"/>
      <c r="H668" s="4"/>
      <c r="I668" s="4"/>
      <c r="J668" s="14"/>
      <c r="K668" s="29"/>
    </row>
    <row r="669" spans="2:11" x14ac:dyDescent="0.25">
      <c r="B669" s="1"/>
      <c r="C669" s="4"/>
      <c r="D669" s="3"/>
      <c r="E669" s="4"/>
      <c r="F669" s="4"/>
      <c r="G669" s="3"/>
      <c r="H669" s="4"/>
      <c r="I669" s="4"/>
      <c r="J669" s="14"/>
      <c r="K669" s="29"/>
    </row>
    <row r="670" spans="2:11" x14ac:dyDescent="0.25">
      <c r="B670" s="1"/>
      <c r="C670" s="4"/>
      <c r="D670" s="3"/>
      <c r="E670" s="4"/>
      <c r="F670" s="4"/>
      <c r="G670" s="3"/>
      <c r="H670" s="4"/>
      <c r="I670" s="4"/>
      <c r="J670" s="14"/>
      <c r="K670" s="29"/>
    </row>
    <row r="671" spans="2:11" x14ac:dyDescent="0.25">
      <c r="B671" s="1"/>
      <c r="C671" s="4"/>
      <c r="D671" s="3"/>
      <c r="E671" s="4"/>
      <c r="F671" s="4"/>
      <c r="G671" s="3"/>
      <c r="H671" s="4"/>
      <c r="I671" s="4"/>
      <c r="J671" s="14"/>
      <c r="K671" s="29"/>
    </row>
    <row r="672" spans="2:11" x14ac:dyDescent="0.25">
      <c r="B672" s="1"/>
      <c r="C672" s="4"/>
      <c r="D672" s="3"/>
      <c r="E672" s="4"/>
      <c r="F672" s="4"/>
      <c r="G672" s="3"/>
      <c r="H672" s="4"/>
      <c r="I672" s="4"/>
      <c r="J672" s="14"/>
      <c r="K672" s="29"/>
    </row>
    <row r="673" spans="2:11" x14ac:dyDescent="0.25">
      <c r="B673" s="1"/>
      <c r="C673" s="4"/>
      <c r="D673" s="3"/>
      <c r="E673" s="4"/>
      <c r="F673" s="4"/>
      <c r="G673" s="3"/>
      <c r="H673" s="4"/>
      <c r="I673" s="4"/>
      <c r="J673" s="14"/>
      <c r="K673" s="29"/>
    </row>
    <row r="674" spans="2:11" x14ac:dyDescent="0.25">
      <c r="B674" s="1"/>
      <c r="C674" s="4"/>
      <c r="D674" s="3"/>
      <c r="E674" s="4"/>
      <c r="F674" s="4"/>
      <c r="G674" s="3"/>
      <c r="H674" s="4"/>
      <c r="I674" s="4"/>
      <c r="J674" s="14"/>
      <c r="K674" s="29"/>
    </row>
    <row r="675" spans="2:11" x14ac:dyDescent="0.25">
      <c r="B675" s="1"/>
      <c r="C675" s="4"/>
      <c r="D675" s="3"/>
      <c r="E675" s="4"/>
      <c r="F675" s="4"/>
      <c r="G675" s="3"/>
      <c r="H675" s="4"/>
      <c r="I675" s="4"/>
      <c r="J675" s="14"/>
      <c r="K675" s="29"/>
    </row>
    <row r="676" spans="2:11" x14ac:dyDescent="0.25">
      <c r="B676" s="1"/>
      <c r="C676" s="4"/>
      <c r="D676" s="3"/>
      <c r="E676" s="4"/>
      <c r="F676" s="4"/>
      <c r="G676" s="3"/>
      <c r="H676" s="4"/>
      <c r="I676" s="4"/>
      <c r="J676" s="14"/>
      <c r="K676" s="29"/>
    </row>
    <row r="677" spans="2:11" x14ac:dyDescent="0.25">
      <c r="B677" s="1"/>
      <c r="C677" s="4"/>
      <c r="D677" s="3"/>
      <c r="E677" s="4"/>
      <c r="F677" s="4"/>
      <c r="G677" s="3"/>
      <c r="H677" s="4"/>
      <c r="I677" s="4"/>
      <c r="J677" s="14"/>
      <c r="K677" s="29"/>
    </row>
    <row r="678" spans="2:11" x14ac:dyDescent="0.25">
      <c r="B678" s="1"/>
      <c r="C678" s="4"/>
      <c r="D678" s="3"/>
      <c r="E678" s="4"/>
      <c r="F678" s="4"/>
      <c r="G678" s="3"/>
      <c r="H678" s="4"/>
      <c r="I678" s="4"/>
      <c r="J678" s="14"/>
      <c r="K678" s="29"/>
    </row>
    <row r="679" spans="2:11" x14ac:dyDescent="0.25">
      <c r="B679" s="1"/>
      <c r="C679" s="4"/>
      <c r="D679" s="3"/>
      <c r="E679" s="4"/>
      <c r="F679" s="4"/>
      <c r="G679" s="3"/>
      <c r="H679" s="4"/>
      <c r="I679" s="4"/>
      <c r="J679" s="14"/>
      <c r="K679" s="29"/>
    </row>
    <row r="680" spans="2:11" x14ac:dyDescent="0.25">
      <c r="B680" s="1"/>
      <c r="C680" s="4"/>
      <c r="D680" s="3"/>
      <c r="E680" s="4"/>
      <c r="F680" s="4"/>
      <c r="G680" s="3"/>
      <c r="H680" s="4"/>
      <c r="I680" s="4"/>
      <c r="J680" s="14"/>
      <c r="K680" s="29"/>
    </row>
    <row r="681" spans="2:11" x14ac:dyDescent="0.25">
      <c r="B681" s="1"/>
      <c r="C681" s="4"/>
      <c r="D681" s="3"/>
      <c r="E681" s="4"/>
      <c r="F681" s="4"/>
      <c r="G681" s="3"/>
      <c r="H681" s="4"/>
      <c r="I681" s="4"/>
      <c r="J681" s="14"/>
      <c r="K681" s="29"/>
    </row>
    <row r="682" spans="2:11" x14ac:dyDescent="0.25">
      <c r="B682" s="1"/>
      <c r="C682" s="4"/>
      <c r="D682" s="3"/>
      <c r="E682" s="4"/>
      <c r="F682" s="4"/>
      <c r="G682" s="3"/>
      <c r="H682" s="4"/>
      <c r="I682" s="4"/>
      <c r="J682" s="14"/>
      <c r="K682" s="29"/>
    </row>
    <row r="683" spans="2:11" x14ac:dyDescent="0.25">
      <c r="B683" s="1"/>
      <c r="C683" s="4"/>
      <c r="D683" s="3"/>
      <c r="E683" s="4"/>
      <c r="F683" s="4"/>
      <c r="G683" s="3"/>
      <c r="H683" s="4"/>
      <c r="I683" s="4"/>
      <c r="J683" s="14"/>
      <c r="K683" s="29"/>
    </row>
    <row r="684" spans="2:11" x14ac:dyDescent="0.25">
      <c r="B684" s="1"/>
      <c r="C684" s="4"/>
      <c r="D684" s="3"/>
      <c r="E684" s="4"/>
      <c r="F684" s="4"/>
      <c r="G684" s="3"/>
      <c r="H684" s="4"/>
      <c r="I684" s="4"/>
      <c r="J684" s="14"/>
      <c r="K684" s="29"/>
    </row>
    <row r="685" spans="2:11" x14ac:dyDescent="0.25">
      <c r="B685" s="1"/>
      <c r="C685" s="4"/>
      <c r="D685" s="3"/>
      <c r="E685" s="4"/>
      <c r="F685" s="4"/>
      <c r="G685" s="3"/>
      <c r="H685" s="4"/>
      <c r="I685" s="4"/>
      <c r="J685" s="14"/>
      <c r="K685" s="29"/>
    </row>
    <row r="686" spans="2:11" x14ac:dyDescent="0.25">
      <c r="B686" s="1"/>
      <c r="C686" s="4"/>
      <c r="D686" s="3"/>
      <c r="E686" s="4"/>
      <c r="F686" s="4"/>
      <c r="G686" s="3"/>
      <c r="H686" s="4"/>
      <c r="I686" s="4"/>
      <c r="J686" s="14"/>
      <c r="K686" s="29"/>
    </row>
    <row r="687" spans="2:11" x14ac:dyDescent="0.25">
      <c r="B687" s="1"/>
      <c r="C687" s="4"/>
      <c r="D687" s="3"/>
      <c r="E687" s="4"/>
      <c r="F687" s="4"/>
      <c r="G687" s="3"/>
      <c r="H687" s="4"/>
      <c r="I687" s="4"/>
      <c r="J687" s="14"/>
      <c r="K687" s="29"/>
    </row>
    <row r="688" spans="2:11" x14ac:dyDescent="0.25">
      <c r="B688" s="1"/>
      <c r="C688" s="4"/>
      <c r="D688" s="3"/>
      <c r="E688" s="4"/>
      <c r="F688" s="4"/>
      <c r="G688" s="3"/>
      <c r="H688" s="4"/>
      <c r="I688" s="4"/>
      <c r="J688" s="14"/>
      <c r="K688" s="29"/>
    </row>
    <row r="689" spans="2:11" x14ac:dyDescent="0.25">
      <c r="B689" s="1"/>
      <c r="C689" s="4"/>
      <c r="D689" s="3"/>
      <c r="E689" s="4"/>
      <c r="F689" s="4"/>
      <c r="G689" s="3"/>
      <c r="H689" s="4"/>
      <c r="I689" s="4"/>
      <c r="J689" s="14"/>
      <c r="K689" s="29"/>
    </row>
    <row r="690" spans="2:11" x14ac:dyDescent="0.25">
      <c r="B690" s="1"/>
      <c r="C690" s="4"/>
      <c r="D690" s="3"/>
      <c r="E690" s="4"/>
      <c r="F690" s="4"/>
      <c r="G690" s="3"/>
      <c r="H690" s="4"/>
      <c r="I690" s="4"/>
      <c r="J690" s="14"/>
      <c r="K690" s="29"/>
    </row>
    <row r="691" spans="2:11" x14ac:dyDescent="0.25">
      <c r="B691" s="1"/>
      <c r="C691" s="4"/>
      <c r="D691" s="3"/>
      <c r="E691" s="4"/>
      <c r="F691" s="4"/>
      <c r="G691" s="3"/>
      <c r="H691" s="4"/>
      <c r="I691" s="4"/>
      <c r="J691" s="14"/>
      <c r="K691" s="29"/>
    </row>
    <row r="692" spans="2:11" x14ac:dyDescent="0.25">
      <c r="B692" s="1"/>
      <c r="C692" s="4"/>
      <c r="D692" s="3"/>
      <c r="E692" s="4"/>
      <c r="F692" s="4"/>
      <c r="G692" s="3"/>
      <c r="H692" s="4"/>
      <c r="I692" s="4"/>
      <c r="J692" s="14"/>
      <c r="K692" s="29"/>
    </row>
    <row r="693" spans="2:11" x14ac:dyDescent="0.25">
      <c r="B693" s="1"/>
      <c r="C693" s="4"/>
      <c r="D693" s="3"/>
      <c r="E693" s="4"/>
      <c r="F693" s="4"/>
      <c r="G693" s="3"/>
      <c r="H693" s="4"/>
      <c r="I693" s="4"/>
      <c r="J693" s="14"/>
      <c r="K693" s="29"/>
    </row>
    <row r="694" spans="2:11" x14ac:dyDescent="0.25">
      <c r="B694" s="1"/>
      <c r="C694" s="4"/>
      <c r="D694" s="3"/>
      <c r="E694" s="4"/>
      <c r="F694" s="4"/>
      <c r="G694" s="3"/>
      <c r="H694" s="4"/>
      <c r="I694" s="4"/>
      <c r="J694" s="14"/>
      <c r="K694" s="29"/>
    </row>
    <row r="695" spans="2:11" x14ac:dyDescent="0.25">
      <c r="B695" s="1"/>
      <c r="C695" s="4"/>
      <c r="D695" s="3"/>
      <c r="E695" s="4"/>
      <c r="F695" s="4"/>
      <c r="G695" s="3"/>
      <c r="H695" s="4"/>
      <c r="I695" s="4"/>
      <c r="J695" s="14"/>
      <c r="K695" s="29"/>
    </row>
    <row r="696" spans="2:11" x14ac:dyDescent="0.25">
      <c r="B696" s="1"/>
      <c r="C696" s="4"/>
      <c r="D696" s="3"/>
      <c r="E696" s="4"/>
      <c r="F696" s="4"/>
      <c r="G696" s="3"/>
      <c r="H696" s="4"/>
      <c r="I696" s="4"/>
      <c r="J696" s="14"/>
      <c r="K696" s="29"/>
    </row>
    <row r="697" spans="2:11" x14ac:dyDescent="0.25">
      <c r="B697" s="1"/>
      <c r="C697" s="4"/>
      <c r="D697" s="3"/>
      <c r="E697" s="4"/>
      <c r="F697" s="4"/>
      <c r="G697" s="3"/>
      <c r="H697" s="4"/>
      <c r="I697" s="4"/>
      <c r="J697" s="14"/>
      <c r="K697" s="29"/>
    </row>
    <row r="698" spans="2:11" x14ac:dyDescent="0.25">
      <c r="B698" s="1"/>
      <c r="C698" s="4"/>
      <c r="D698" s="3"/>
      <c r="E698" s="4"/>
      <c r="F698" s="4"/>
      <c r="G698" s="3"/>
      <c r="H698" s="4"/>
      <c r="I698" s="4"/>
      <c r="J698" s="14"/>
      <c r="K698" s="29"/>
    </row>
    <row r="699" spans="2:11" x14ac:dyDescent="0.25">
      <c r="B699" s="1"/>
      <c r="C699" s="4"/>
      <c r="D699" s="3"/>
      <c r="E699" s="4"/>
      <c r="F699" s="4"/>
      <c r="G699" s="3"/>
      <c r="H699" s="4"/>
      <c r="I699" s="4"/>
      <c r="J699" s="14"/>
      <c r="K699" s="29"/>
    </row>
    <row r="700" spans="2:11" x14ac:dyDescent="0.25">
      <c r="B700" s="1"/>
      <c r="C700" s="4"/>
      <c r="D700" s="3"/>
      <c r="E700" s="4"/>
      <c r="F700" s="4"/>
      <c r="G700" s="3"/>
      <c r="H700" s="4"/>
      <c r="I700" s="4"/>
      <c r="J700" s="14"/>
      <c r="K700" s="29"/>
    </row>
    <row r="701" spans="2:11" x14ac:dyDescent="0.25">
      <c r="B701" s="1"/>
      <c r="C701" s="4"/>
      <c r="D701" s="3"/>
      <c r="E701" s="4"/>
      <c r="F701" s="4"/>
      <c r="G701" s="3"/>
      <c r="H701" s="4"/>
      <c r="I701" s="4"/>
      <c r="J701" s="14"/>
      <c r="K701" s="29"/>
    </row>
    <row r="702" spans="2:11" x14ac:dyDescent="0.25">
      <c r="B702" s="1"/>
      <c r="C702" s="4"/>
      <c r="D702" s="3"/>
      <c r="E702" s="4"/>
      <c r="F702" s="4"/>
      <c r="G702" s="3"/>
      <c r="H702" s="4"/>
      <c r="I702" s="4"/>
      <c r="J702" s="14"/>
      <c r="K702" s="29"/>
    </row>
    <row r="703" spans="2:11" x14ac:dyDescent="0.25">
      <c r="B703" s="1"/>
      <c r="C703" s="4"/>
      <c r="D703" s="3"/>
      <c r="E703" s="4"/>
      <c r="F703" s="4"/>
      <c r="G703" s="3"/>
      <c r="H703" s="4"/>
      <c r="I703" s="4"/>
      <c r="J703" s="14"/>
      <c r="K703" s="29"/>
    </row>
    <row r="704" spans="2:11" x14ac:dyDescent="0.25">
      <c r="B704" s="1"/>
      <c r="C704" s="4"/>
      <c r="D704" s="3"/>
      <c r="E704" s="4"/>
      <c r="F704" s="4"/>
      <c r="G704" s="3"/>
      <c r="H704" s="4"/>
      <c r="I704" s="4"/>
      <c r="J704" s="14"/>
      <c r="K704" s="29"/>
    </row>
    <row r="705" spans="2:11" x14ac:dyDescent="0.25">
      <c r="B705" s="1"/>
      <c r="C705" s="4"/>
      <c r="D705" s="3"/>
      <c r="E705" s="4"/>
      <c r="F705" s="4"/>
      <c r="G705" s="3"/>
      <c r="H705" s="4"/>
      <c r="I705" s="4"/>
      <c r="J705" s="14"/>
      <c r="K705" s="29"/>
    </row>
    <row r="706" spans="2:11" x14ac:dyDescent="0.25">
      <c r="B706" s="1"/>
      <c r="C706" s="4"/>
      <c r="D706" s="3"/>
      <c r="E706" s="4"/>
      <c r="F706" s="4"/>
      <c r="G706" s="3"/>
      <c r="H706" s="4"/>
      <c r="I706" s="4"/>
      <c r="J706" s="14"/>
      <c r="K706" s="29"/>
    </row>
    <row r="707" spans="2:11" x14ac:dyDescent="0.25">
      <c r="B707" s="1"/>
      <c r="C707" s="4"/>
      <c r="D707" s="3"/>
      <c r="E707" s="4"/>
      <c r="F707" s="4"/>
      <c r="G707" s="3"/>
      <c r="H707" s="4"/>
      <c r="I707" s="4"/>
      <c r="J707" s="14"/>
      <c r="K707" s="29"/>
    </row>
    <row r="708" spans="2:11" x14ac:dyDescent="0.25">
      <c r="B708" s="1"/>
      <c r="C708" s="4"/>
      <c r="D708" s="3"/>
      <c r="E708" s="4"/>
      <c r="F708" s="4"/>
      <c r="G708" s="3"/>
      <c r="H708" s="4"/>
      <c r="I708" s="4"/>
      <c r="J708" s="14"/>
      <c r="K708" s="29"/>
    </row>
    <row r="709" spans="2:11" x14ac:dyDescent="0.25">
      <c r="B709" s="1"/>
      <c r="C709" s="4"/>
      <c r="D709" s="3"/>
      <c r="E709" s="4"/>
      <c r="F709" s="4"/>
      <c r="G709" s="3"/>
      <c r="H709" s="4"/>
      <c r="I709" s="4"/>
      <c r="J709" s="14"/>
      <c r="K709" s="29"/>
    </row>
    <row r="710" spans="2:11" x14ac:dyDescent="0.25">
      <c r="B710" s="1"/>
      <c r="C710" s="4"/>
      <c r="D710" s="3"/>
      <c r="E710" s="4"/>
      <c r="F710" s="4"/>
      <c r="G710" s="3"/>
      <c r="H710" s="4"/>
      <c r="I710" s="4"/>
      <c r="J710" s="14"/>
      <c r="K710" s="29"/>
    </row>
    <row r="711" spans="2:11" x14ac:dyDescent="0.25">
      <c r="B711" s="1"/>
      <c r="C711" s="4"/>
      <c r="D711" s="3"/>
      <c r="E711" s="4"/>
      <c r="F711" s="4"/>
      <c r="G711" s="3"/>
      <c r="H711" s="4"/>
      <c r="I711" s="4"/>
      <c r="J711" s="14"/>
      <c r="K711" s="29"/>
    </row>
    <row r="712" spans="2:11" x14ac:dyDescent="0.25">
      <c r="B712" s="1"/>
      <c r="C712" s="4"/>
      <c r="D712" s="3"/>
      <c r="E712" s="4"/>
      <c r="F712" s="4"/>
      <c r="G712" s="3"/>
      <c r="H712" s="4"/>
      <c r="I712" s="4"/>
      <c r="J712" s="14"/>
      <c r="K712" s="29"/>
    </row>
    <row r="713" spans="2:11" x14ac:dyDescent="0.25">
      <c r="B713" s="1"/>
      <c r="C713" s="4"/>
      <c r="D713" s="3"/>
      <c r="E713" s="4"/>
      <c r="F713" s="4"/>
      <c r="G713" s="3"/>
      <c r="H713" s="4"/>
      <c r="I713" s="4"/>
      <c r="J713" s="14"/>
      <c r="K713" s="29"/>
    </row>
    <row r="714" spans="2:11" x14ac:dyDescent="0.25">
      <c r="B714" s="1"/>
      <c r="C714" s="4"/>
      <c r="D714" s="3"/>
      <c r="E714" s="4"/>
      <c r="F714" s="4"/>
      <c r="G714" s="3"/>
      <c r="H714" s="4"/>
      <c r="I714" s="4"/>
      <c r="J714" s="14"/>
      <c r="K714" s="29"/>
    </row>
    <row r="715" spans="2:11" x14ac:dyDescent="0.25">
      <c r="B715" s="1"/>
      <c r="C715" s="4"/>
      <c r="D715" s="3"/>
      <c r="E715" s="4"/>
      <c r="F715" s="4"/>
      <c r="G715" s="3"/>
      <c r="H715" s="4"/>
      <c r="I715" s="4"/>
      <c r="J715" s="14"/>
      <c r="K715" s="29"/>
    </row>
    <row r="716" spans="2:11" x14ac:dyDescent="0.25">
      <c r="B716" s="1"/>
      <c r="C716" s="4"/>
      <c r="D716" s="3"/>
      <c r="E716" s="4"/>
      <c r="F716" s="4"/>
      <c r="G716" s="3"/>
      <c r="H716" s="4"/>
      <c r="I716" s="4"/>
      <c r="J716" s="14"/>
      <c r="K716" s="29"/>
    </row>
    <row r="717" spans="2:11" x14ac:dyDescent="0.25">
      <c r="B717" s="1"/>
      <c r="C717" s="4"/>
      <c r="D717" s="3"/>
      <c r="E717" s="4"/>
      <c r="F717" s="4"/>
      <c r="G717" s="3"/>
      <c r="H717" s="4"/>
      <c r="I717" s="4"/>
      <c r="J717" s="14"/>
      <c r="K717" s="29"/>
    </row>
    <row r="718" spans="2:11" x14ac:dyDescent="0.25">
      <c r="B718" s="1"/>
      <c r="C718" s="4"/>
      <c r="D718" s="3"/>
      <c r="E718" s="4"/>
      <c r="F718" s="4"/>
      <c r="G718" s="3"/>
      <c r="H718" s="4"/>
      <c r="I718" s="4"/>
      <c r="J718" s="14"/>
      <c r="K718" s="29"/>
    </row>
    <row r="719" spans="2:11" x14ac:dyDescent="0.25">
      <c r="B719" s="1"/>
      <c r="C719" s="4"/>
      <c r="D719" s="3"/>
      <c r="E719" s="4"/>
      <c r="F719" s="4"/>
      <c r="G719" s="3"/>
      <c r="H719" s="4"/>
      <c r="I719" s="4"/>
      <c r="J719" s="14"/>
      <c r="K719" s="29"/>
    </row>
    <row r="720" spans="2:11" x14ac:dyDescent="0.25">
      <c r="B720" s="1"/>
      <c r="C720" s="4"/>
      <c r="D720" s="3"/>
      <c r="E720" s="4"/>
      <c r="F720" s="4"/>
      <c r="G720" s="3"/>
      <c r="H720" s="4"/>
      <c r="I720" s="4"/>
      <c r="J720" s="14"/>
      <c r="K720" s="29"/>
    </row>
    <row r="721" spans="2:11" x14ac:dyDescent="0.25">
      <c r="B721" s="1"/>
      <c r="C721" s="4"/>
      <c r="D721" s="3"/>
      <c r="E721" s="4"/>
      <c r="F721" s="4"/>
      <c r="G721" s="3"/>
      <c r="H721" s="4"/>
      <c r="I721" s="4"/>
      <c r="J721" s="14"/>
      <c r="K721" s="29"/>
    </row>
    <row r="722" spans="2:11" x14ac:dyDescent="0.25">
      <c r="B722" s="1"/>
      <c r="C722" s="4"/>
      <c r="D722" s="3"/>
      <c r="E722" s="4"/>
      <c r="F722" s="4"/>
      <c r="G722" s="3"/>
      <c r="H722" s="4"/>
      <c r="I722" s="4"/>
      <c r="J722" s="14"/>
      <c r="K722" s="29"/>
    </row>
    <row r="723" spans="2:11" x14ac:dyDescent="0.25">
      <c r="B723" s="1"/>
      <c r="C723" s="4"/>
      <c r="D723" s="3"/>
      <c r="E723" s="4"/>
      <c r="F723" s="4"/>
      <c r="G723" s="3"/>
      <c r="H723" s="4"/>
      <c r="I723" s="4"/>
      <c r="J723" s="14"/>
      <c r="K723" s="29"/>
    </row>
    <row r="724" spans="2:11" x14ac:dyDescent="0.25">
      <c r="B724" s="1"/>
      <c r="C724" s="4"/>
      <c r="D724" s="3"/>
      <c r="E724" s="4"/>
      <c r="F724" s="4"/>
      <c r="G724" s="3"/>
      <c r="H724" s="4"/>
      <c r="I724" s="4"/>
      <c r="J724" s="14"/>
      <c r="K724" s="29"/>
    </row>
    <row r="725" spans="2:11" x14ac:dyDescent="0.25">
      <c r="B725" s="1"/>
      <c r="C725" s="4"/>
      <c r="D725" s="3"/>
      <c r="E725" s="4"/>
      <c r="F725" s="4"/>
      <c r="G725" s="3"/>
      <c r="H725" s="4"/>
      <c r="I725" s="4"/>
      <c r="J725" s="14"/>
      <c r="K725" s="29"/>
    </row>
    <row r="726" spans="2:11" x14ac:dyDescent="0.25">
      <c r="B726" s="1"/>
      <c r="C726" s="4"/>
      <c r="D726" s="3"/>
      <c r="E726" s="4"/>
      <c r="F726" s="4"/>
      <c r="G726" s="3"/>
      <c r="H726" s="4"/>
      <c r="I726" s="4"/>
      <c r="J726" s="14"/>
      <c r="K726" s="29"/>
    </row>
    <row r="727" spans="2:11" x14ac:dyDescent="0.25">
      <c r="B727" s="1"/>
      <c r="C727" s="4"/>
      <c r="D727" s="3"/>
      <c r="E727" s="4"/>
      <c r="F727" s="4"/>
      <c r="G727" s="3"/>
      <c r="H727" s="4"/>
      <c r="I727" s="4"/>
      <c r="J727" s="14"/>
      <c r="K727" s="29"/>
    </row>
    <row r="728" spans="2:11" x14ac:dyDescent="0.25">
      <c r="B728" s="1"/>
      <c r="C728" s="4"/>
      <c r="D728" s="3"/>
      <c r="E728" s="4"/>
      <c r="F728" s="4"/>
      <c r="G728" s="3"/>
      <c r="H728" s="4"/>
      <c r="I728" s="4"/>
      <c r="J728" s="14"/>
      <c r="K728" s="29"/>
    </row>
    <row r="729" spans="2:11" x14ac:dyDescent="0.25">
      <c r="B729" s="1"/>
      <c r="C729" s="4"/>
      <c r="D729" s="3"/>
      <c r="E729" s="4"/>
      <c r="F729" s="4"/>
      <c r="G729" s="3"/>
      <c r="H729" s="4"/>
      <c r="I729" s="4"/>
      <c r="J729" s="14"/>
      <c r="K729" s="29"/>
    </row>
    <row r="730" spans="2:11" x14ac:dyDescent="0.25">
      <c r="B730" s="1"/>
      <c r="C730" s="4"/>
      <c r="D730" s="3"/>
      <c r="E730" s="4"/>
      <c r="F730" s="4"/>
      <c r="G730" s="3"/>
      <c r="H730" s="4"/>
      <c r="I730" s="4"/>
      <c r="J730" s="14"/>
      <c r="K730" s="29"/>
    </row>
    <row r="731" spans="2:11" x14ac:dyDescent="0.25">
      <c r="B731" s="1"/>
      <c r="C731" s="4"/>
      <c r="D731" s="3"/>
      <c r="E731" s="4"/>
      <c r="F731" s="4"/>
      <c r="G731" s="3"/>
      <c r="H731" s="4"/>
      <c r="I731" s="4"/>
      <c r="J731" s="14"/>
      <c r="K731" s="29"/>
    </row>
    <row r="732" spans="2:11" x14ac:dyDescent="0.25">
      <c r="B732" s="1"/>
      <c r="C732" s="4"/>
      <c r="D732" s="3"/>
      <c r="E732" s="4"/>
      <c r="F732" s="4"/>
      <c r="G732" s="3"/>
      <c r="H732" s="4"/>
      <c r="I732" s="4"/>
      <c r="J732" s="14"/>
      <c r="K732" s="29"/>
    </row>
    <row r="733" spans="2:11" x14ac:dyDescent="0.25">
      <c r="B733" s="1"/>
      <c r="C733" s="4"/>
      <c r="D733" s="3"/>
      <c r="E733" s="4"/>
      <c r="F733" s="4"/>
      <c r="G733" s="3"/>
      <c r="H733" s="4"/>
      <c r="I733" s="4"/>
      <c r="J733" s="14"/>
      <c r="K733" s="29"/>
    </row>
    <row r="734" spans="2:11" x14ac:dyDescent="0.25">
      <c r="B734" s="1"/>
      <c r="C734" s="4"/>
      <c r="D734" s="3"/>
      <c r="E734" s="4"/>
      <c r="F734" s="4"/>
      <c r="G734" s="3"/>
      <c r="H734" s="4"/>
      <c r="I734" s="4"/>
      <c r="J734" s="14"/>
      <c r="K734" s="29"/>
    </row>
    <row r="735" spans="2:11" x14ac:dyDescent="0.25">
      <c r="B735" s="1"/>
      <c r="C735" s="4"/>
      <c r="D735" s="3"/>
      <c r="E735" s="4"/>
      <c r="F735" s="4"/>
      <c r="G735" s="3"/>
      <c r="H735" s="4"/>
      <c r="I735" s="4"/>
      <c r="J735" s="14"/>
      <c r="K735" s="29"/>
    </row>
    <row r="736" spans="2:11" x14ac:dyDescent="0.25">
      <c r="B736" s="1"/>
      <c r="C736" s="4"/>
      <c r="D736" s="3"/>
      <c r="E736" s="4"/>
      <c r="F736" s="4"/>
      <c r="G736" s="3"/>
      <c r="H736" s="4"/>
      <c r="I736" s="4"/>
      <c r="J736" s="14"/>
      <c r="K736" s="29"/>
    </row>
    <row r="737" spans="2:11" x14ac:dyDescent="0.25">
      <c r="B737" s="1"/>
      <c r="C737" s="4"/>
      <c r="D737" s="3"/>
      <c r="E737" s="4"/>
      <c r="F737" s="4"/>
      <c r="G737" s="3"/>
      <c r="H737" s="4"/>
      <c r="I737" s="4"/>
      <c r="J737" s="14"/>
      <c r="K737" s="29"/>
    </row>
    <row r="738" spans="2:11" x14ac:dyDescent="0.25">
      <c r="B738" s="1"/>
      <c r="C738" s="4"/>
      <c r="D738" s="3"/>
      <c r="E738" s="4"/>
      <c r="F738" s="4"/>
      <c r="G738" s="3"/>
      <c r="H738" s="4"/>
      <c r="I738" s="4"/>
      <c r="J738" s="14"/>
      <c r="K738" s="29"/>
    </row>
    <row r="739" spans="2:11" x14ac:dyDescent="0.25">
      <c r="B739" s="1"/>
      <c r="C739" s="4"/>
      <c r="D739" s="3"/>
      <c r="E739" s="4"/>
      <c r="F739" s="4"/>
      <c r="G739" s="3"/>
      <c r="H739" s="4"/>
      <c r="I739" s="4"/>
      <c r="J739" s="14"/>
      <c r="K739" s="29"/>
    </row>
    <row r="740" spans="2:11" x14ac:dyDescent="0.25">
      <c r="B740" s="1"/>
      <c r="C740" s="4"/>
      <c r="D740" s="3"/>
      <c r="E740" s="4"/>
      <c r="F740" s="4"/>
      <c r="G740" s="3"/>
      <c r="H740" s="4"/>
      <c r="I740" s="4"/>
      <c r="J740" s="14"/>
      <c r="K740" s="29"/>
    </row>
    <row r="741" spans="2:11" x14ac:dyDescent="0.25">
      <c r="B741" s="1"/>
      <c r="C741" s="4"/>
      <c r="D741" s="3"/>
      <c r="E741" s="4"/>
      <c r="F741" s="4"/>
      <c r="G741" s="3"/>
      <c r="H741" s="4"/>
      <c r="I741" s="4"/>
      <c r="J741" s="14"/>
      <c r="K741" s="29"/>
    </row>
    <row r="742" spans="2:11" x14ac:dyDescent="0.25">
      <c r="B742" s="1"/>
      <c r="C742" s="4"/>
      <c r="D742" s="3"/>
      <c r="E742" s="4"/>
      <c r="F742" s="4"/>
      <c r="G742" s="3"/>
      <c r="H742" s="4"/>
      <c r="I742" s="4"/>
      <c r="J742" s="14"/>
      <c r="K742" s="29"/>
    </row>
    <row r="743" spans="2:11" x14ac:dyDescent="0.25">
      <c r="B743" s="1"/>
      <c r="C743" s="4"/>
      <c r="D743" s="3"/>
      <c r="E743" s="4"/>
      <c r="F743" s="4"/>
      <c r="G743" s="3"/>
      <c r="H743" s="4"/>
      <c r="I743" s="4"/>
      <c r="J743" s="14"/>
      <c r="K743" s="29"/>
    </row>
    <row r="744" spans="2:11" x14ac:dyDescent="0.25">
      <c r="B744" s="1"/>
      <c r="C744" s="4"/>
      <c r="D744" s="3"/>
      <c r="E744" s="4"/>
      <c r="F744" s="4"/>
      <c r="G744" s="3"/>
      <c r="H744" s="4"/>
      <c r="I744" s="4"/>
      <c r="J744" s="14"/>
      <c r="K744" s="29"/>
    </row>
    <row r="745" spans="2:11" x14ac:dyDescent="0.25">
      <c r="B745" s="1"/>
      <c r="C745" s="4"/>
      <c r="D745" s="3"/>
      <c r="E745" s="4"/>
      <c r="F745" s="4"/>
      <c r="G745" s="3"/>
      <c r="H745" s="4"/>
      <c r="I745" s="4"/>
      <c r="J745" s="14"/>
      <c r="K745" s="29"/>
    </row>
    <row r="746" spans="2:11" x14ac:dyDescent="0.25">
      <c r="B746" s="1"/>
      <c r="C746" s="4"/>
      <c r="D746" s="3"/>
      <c r="E746" s="4"/>
      <c r="F746" s="4"/>
      <c r="G746" s="3"/>
      <c r="H746" s="4"/>
      <c r="I746" s="4"/>
      <c r="J746" s="14"/>
      <c r="K746" s="29"/>
    </row>
    <row r="747" spans="2:11" x14ac:dyDescent="0.25">
      <c r="B747" s="1"/>
      <c r="C747" s="4"/>
      <c r="D747" s="3"/>
      <c r="E747" s="4"/>
      <c r="F747" s="4"/>
      <c r="G747" s="3"/>
      <c r="H747" s="4"/>
      <c r="I747" s="4"/>
      <c r="J747" s="14"/>
      <c r="K747" s="29"/>
    </row>
    <row r="748" spans="2:11" x14ac:dyDescent="0.25">
      <c r="B748" s="1"/>
      <c r="C748" s="4"/>
      <c r="D748" s="3"/>
      <c r="E748" s="4"/>
      <c r="F748" s="4"/>
      <c r="G748" s="3"/>
      <c r="H748" s="4"/>
      <c r="I748" s="4"/>
      <c r="J748" s="14"/>
      <c r="K748" s="29"/>
    </row>
    <row r="749" spans="2:11" x14ac:dyDescent="0.25">
      <c r="B749" s="1"/>
      <c r="C749" s="4"/>
      <c r="D749" s="3"/>
      <c r="E749" s="4"/>
      <c r="F749" s="4"/>
      <c r="G749" s="3"/>
      <c r="H749" s="4"/>
      <c r="I749" s="4"/>
      <c r="J749" s="14"/>
      <c r="K749" s="29"/>
    </row>
    <row r="750" spans="2:11" x14ac:dyDescent="0.25">
      <c r="B750" s="1"/>
      <c r="C750" s="4"/>
      <c r="D750" s="3"/>
      <c r="E750" s="4"/>
      <c r="F750" s="4"/>
      <c r="G750" s="3"/>
      <c r="H750" s="4"/>
      <c r="I750" s="4"/>
      <c r="J750" s="14"/>
      <c r="K750" s="29"/>
    </row>
    <row r="751" spans="2:11" x14ac:dyDescent="0.25">
      <c r="B751" s="1"/>
      <c r="C751" s="4"/>
      <c r="D751" s="3"/>
      <c r="E751" s="4"/>
      <c r="F751" s="4"/>
      <c r="G751" s="3"/>
      <c r="H751" s="4"/>
      <c r="I751" s="4"/>
      <c r="J751" s="14"/>
      <c r="K751" s="29"/>
    </row>
    <row r="752" spans="2:11" x14ac:dyDescent="0.25">
      <c r="B752" s="1"/>
      <c r="C752" s="4"/>
      <c r="D752" s="3"/>
      <c r="E752" s="4"/>
      <c r="F752" s="4"/>
      <c r="G752" s="3"/>
      <c r="H752" s="4"/>
      <c r="I752" s="4"/>
      <c r="J752" s="14"/>
      <c r="K752" s="29"/>
    </row>
    <row r="753" spans="2:11" x14ac:dyDescent="0.25">
      <c r="B753" s="1"/>
      <c r="C753" s="4"/>
      <c r="D753" s="3"/>
      <c r="E753" s="4"/>
      <c r="F753" s="4"/>
      <c r="G753" s="3"/>
      <c r="H753" s="4"/>
      <c r="I753" s="4"/>
      <c r="J753" s="14"/>
      <c r="K753" s="29"/>
    </row>
    <row r="754" spans="2:11" x14ac:dyDescent="0.25">
      <c r="B754" s="1"/>
      <c r="C754" s="4"/>
      <c r="D754" s="3"/>
      <c r="E754" s="4"/>
      <c r="F754" s="4"/>
      <c r="G754" s="3"/>
      <c r="H754" s="4"/>
      <c r="I754" s="4"/>
      <c r="J754" s="14"/>
      <c r="K754" s="29"/>
    </row>
    <row r="755" spans="2:11" x14ac:dyDescent="0.25">
      <c r="B755" s="1"/>
      <c r="C755" s="4"/>
      <c r="D755" s="3"/>
      <c r="E755" s="4"/>
      <c r="F755" s="4"/>
      <c r="G755" s="3"/>
      <c r="H755" s="4"/>
      <c r="I755" s="4"/>
      <c r="J755" s="14"/>
      <c r="K755" s="29"/>
    </row>
    <row r="756" spans="2:11" x14ac:dyDescent="0.25">
      <c r="B756" s="1"/>
      <c r="C756" s="4"/>
      <c r="D756" s="3"/>
      <c r="E756" s="4"/>
      <c r="F756" s="4"/>
      <c r="G756" s="3"/>
      <c r="H756" s="4"/>
      <c r="I756" s="4"/>
      <c r="J756" s="14"/>
      <c r="K756" s="29"/>
    </row>
    <row r="757" spans="2:11" x14ac:dyDescent="0.25">
      <c r="B757" s="1"/>
      <c r="C757" s="4"/>
      <c r="D757" s="3"/>
      <c r="E757" s="4"/>
      <c r="F757" s="4"/>
      <c r="G757" s="3"/>
      <c r="H757" s="4"/>
      <c r="I757" s="4"/>
      <c r="J757" s="14"/>
      <c r="K757" s="29"/>
    </row>
    <row r="758" spans="2:11" x14ac:dyDescent="0.25">
      <c r="B758" s="1"/>
      <c r="C758" s="4"/>
      <c r="D758" s="3"/>
      <c r="E758" s="4"/>
      <c r="F758" s="4"/>
      <c r="G758" s="3"/>
      <c r="H758" s="4"/>
      <c r="I758" s="4"/>
      <c r="J758" s="14"/>
      <c r="K758" s="29"/>
    </row>
    <row r="759" spans="2:11" x14ac:dyDescent="0.25">
      <c r="B759" s="1"/>
      <c r="C759" s="4"/>
      <c r="D759" s="3"/>
      <c r="E759" s="4"/>
      <c r="F759" s="4"/>
      <c r="G759" s="3"/>
      <c r="H759" s="4"/>
      <c r="I759" s="4"/>
      <c r="J759" s="14"/>
      <c r="K759" s="29"/>
    </row>
    <row r="760" spans="2:11" x14ac:dyDescent="0.25">
      <c r="B760" s="1"/>
      <c r="C760" s="4"/>
      <c r="D760" s="3"/>
      <c r="E760" s="4"/>
      <c r="F760" s="4"/>
      <c r="G760" s="3"/>
      <c r="H760" s="4"/>
      <c r="I760" s="4"/>
      <c r="J760" s="14"/>
      <c r="K760" s="29"/>
    </row>
    <row r="761" spans="2:11" x14ac:dyDescent="0.25">
      <c r="B761" s="1"/>
      <c r="C761" s="4"/>
      <c r="D761" s="3"/>
      <c r="E761" s="4"/>
      <c r="F761" s="4"/>
      <c r="G761" s="3"/>
      <c r="H761" s="4"/>
      <c r="I761" s="4"/>
      <c r="J761" s="14"/>
      <c r="K761" s="29"/>
    </row>
    <row r="762" spans="2:11" x14ac:dyDescent="0.25">
      <c r="B762" s="1"/>
      <c r="C762" s="4"/>
      <c r="D762" s="3"/>
      <c r="E762" s="4"/>
      <c r="F762" s="4"/>
      <c r="G762" s="3"/>
      <c r="H762" s="4"/>
      <c r="I762" s="4"/>
      <c r="J762" s="14"/>
      <c r="K762" s="29"/>
    </row>
    <row r="763" spans="2:11" x14ac:dyDescent="0.25">
      <c r="B763" s="1"/>
      <c r="C763" s="4"/>
      <c r="D763" s="3"/>
      <c r="E763" s="4"/>
      <c r="F763" s="4"/>
      <c r="G763" s="3"/>
      <c r="H763" s="4"/>
      <c r="I763" s="4"/>
      <c r="J763" s="14"/>
      <c r="K763" s="29"/>
    </row>
    <row r="764" spans="2:11" x14ac:dyDescent="0.25">
      <c r="B764" s="1"/>
      <c r="C764" s="4"/>
      <c r="D764" s="3"/>
      <c r="E764" s="4"/>
      <c r="F764" s="4"/>
      <c r="G764" s="3"/>
      <c r="H764" s="4"/>
      <c r="I764" s="4"/>
      <c r="J764" s="14"/>
      <c r="K764" s="29"/>
    </row>
    <row r="765" spans="2:11" x14ac:dyDescent="0.25">
      <c r="B765" s="1"/>
      <c r="C765" s="4"/>
      <c r="D765" s="3"/>
      <c r="E765" s="4"/>
      <c r="F765" s="4"/>
      <c r="G765" s="3"/>
      <c r="H765" s="4"/>
      <c r="I765" s="4"/>
      <c r="J765" s="14"/>
      <c r="K765" s="29"/>
    </row>
    <row r="766" spans="2:11" x14ac:dyDescent="0.25">
      <c r="B766" s="1"/>
      <c r="C766" s="4"/>
      <c r="D766" s="3"/>
      <c r="E766" s="4"/>
      <c r="F766" s="4"/>
      <c r="G766" s="3"/>
      <c r="H766" s="4"/>
      <c r="I766" s="4"/>
      <c r="J766" s="14"/>
      <c r="K766" s="29"/>
    </row>
    <row r="767" spans="2:11" x14ac:dyDescent="0.25">
      <c r="B767" s="1"/>
      <c r="C767" s="4"/>
      <c r="D767" s="3"/>
      <c r="E767" s="4"/>
      <c r="F767" s="4"/>
      <c r="G767" s="3"/>
      <c r="H767" s="4"/>
      <c r="I767" s="4"/>
      <c r="J767" s="14"/>
      <c r="K767" s="29"/>
    </row>
    <row r="768" spans="2:11" x14ac:dyDescent="0.25">
      <c r="B768" s="1"/>
      <c r="C768" s="4"/>
      <c r="D768" s="3"/>
      <c r="E768" s="4"/>
      <c r="F768" s="4"/>
      <c r="G768" s="3"/>
      <c r="H768" s="4"/>
      <c r="I768" s="4"/>
      <c r="J768" s="14"/>
      <c r="K768" s="29"/>
    </row>
    <row r="769" spans="2:11" x14ac:dyDescent="0.25">
      <c r="B769" s="1"/>
      <c r="C769" s="4"/>
      <c r="D769" s="3"/>
      <c r="E769" s="4"/>
      <c r="F769" s="4"/>
      <c r="G769" s="3"/>
      <c r="H769" s="4"/>
      <c r="I769" s="4"/>
      <c r="J769" s="14"/>
      <c r="K769" s="29"/>
    </row>
    <row r="770" spans="2:11" x14ac:dyDescent="0.25">
      <c r="B770" s="1"/>
      <c r="C770" s="4"/>
      <c r="D770" s="3"/>
      <c r="E770" s="4"/>
      <c r="F770" s="4"/>
      <c r="G770" s="3"/>
      <c r="H770" s="4"/>
      <c r="I770" s="4"/>
      <c r="J770" s="14"/>
      <c r="K770" s="29"/>
    </row>
    <row r="771" spans="2:11" x14ac:dyDescent="0.25">
      <c r="B771" s="1"/>
      <c r="C771" s="4"/>
      <c r="D771" s="3"/>
      <c r="E771" s="4"/>
      <c r="F771" s="4"/>
      <c r="G771" s="3"/>
      <c r="H771" s="4"/>
      <c r="I771" s="4"/>
      <c r="J771" s="14"/>
      <c r="K771" s="29"/>
    </row>
    <row r="772" spans="2:11" x14ac:dyDescent="0.25">
      <c r="B772" s="1"/>
      <c r="C772" s="4"/>
      <c r="D772" s="3"/>
      <c r="E772" s="4"/>
      <c r="F772" s="4"/>
      <c r="G772" s="3"/>
      <c r="H772" s="4"/>
      <c r="I772" s="4"/>
      <c r="J772" s="14"/>
      <c r="K772" s="29"/>
    </row>
    <row r="773" spans="2:11" x14ac:dyDescent="0.25">
      <c r="B773" s="1"/>
      <c r="C773" s="4"/>
      <c r="D773" s="3"/>
      <c r="E773" s="4"/>
      <c r="F773" s="4"/>
      <c r="G773" s="3"/>
      <c r="H773" s="4"/>
      <c r="I773" s="4"/>
      <c r="J773" s="14"/>
      <c r="K773" s="29"/>
    </row>
    <row r="774" spans="2:11" x14ac:dyDescent="0.25">
      <c r="B774" s="1"/>
      <c r="C774" s="4"/>
      <c r="D774" s="3"/>
      <c r="E774" s="4"/>
      <c r="F774" s="4"/>
      <c r="G774" s="3"/>
      <c r="H774" s="4"/>
      <c r="I774" s="4"/>
      <c r="J774" s="14"/>
      <c r="K774" s="29"/>
    </row>
    <row r="775" spans="2:11" x14ac:dyDescent="0.25">
      <c r="B775" s="1"/>
      <c r="C775" s="4"/>
      <c r="D775" s="3"/>
      <c r="E775" s="4"/>
      <c r="F775" s="4"/>
      <c r="G775" s="3"/>
      <c r="H775" s="4"/>
      <c r="I775" s="4"/>
      <c r="J775" s="14"/>
      <c r="K775" s="29"/>
    </row>
    <row r="776" spans="2:11" x14ac:dyDescent="0.25">
      <c r="B776" s="1"/>
      <c r="C776" s="4"/>
      <c r="D776" s="3"/>
      <c r="E776" s="4"/>
      <c r="F776" s="4"/>
      <c r="G776" s="3"/>
      <c r="H776" s="4"/>
      <c r="I776" s="4"/>
      <c r="J776" s="14"/>
      <c r="K776" s="29"/>
    </row>
    <row r="777" spans="2:11" x14ac:dyDescent="0.25">
      <c r="B777" s="1"/>
      <c r="C777" s="4"/>
      <c r="D777" s="3"/>
      <c r="E777" s="4"/>
      <c r="F777" s="4"/>
      <c r="G777" s="3"/>
      <c r="H777" s="4"/>
      <c r="I777" s="4"/>
      <c r="J777" s="14"/>
      <c r="K777" s="29"/>
    </row>
    <row r="778" spans="2:11" x14ac:dyDescent="0.25">
      <c r="B778" s="1"/>
      <c r="C778" s="4"/>
      <c r="D778" s="3"/>
      <c r="E778" s="4"/>
      <c r="F778" s="4"/>
      <c r="G778" s="3"/>
      <c r="H778" s="4"/>
      <c r="I778" s="4"/>
      <c r="J778" s="14"/>
      <c r="K778" s="29"/>
    </row>
    <row r="779" spans="2:11" x14ac:dyDescent="0.25">
      <c r="B779" s="1"/>
      <c r="C779" s="4"/>
      <c r="D779" s="3"/>
      <c r="E779" s="4"/>
      <c r="F779" s="4"/>
      <c r="G779" s="3"/>
      <c r="H779" s="4"/>
      <c r="I779" s="4"/>
      <c r="J779" s="14"/>
      <c r="K779" s="29"/>
    </row>
    <row r="780" spans="2:11" x14ac:dyDescent="0.25">
      <c r="B780" s="1"/>
      <c r="C780" s="4"/>
      <c r="D780" s="3"/>
      <c r="E780" s="4"/>
      <c r="F780" s="4"/>
      <c r="G780" s="3"/>
      <c r="H780" s="4"/>
      <c r="I780" s="4"/>
      <c r="J780" s="14"/>
      <c r="K780" s="29"/>
    </row>
    <row r="781" spans="2:11" x14ac:dyDescent="0.25">
      <c r="B781" s="1"/>
      <c r="C781" s="4"/>
      <c r="D781" s="3"/>
      <c r="E781" s="4"/>
      <c r="F781" s="4"/>
      <c r="G781" s="3"/>
      <c r="H781" s="4"/>
      <c r="I781" s="4"/>
      <c r="J781" s="14"/>
      <c r="K781" s="29"/>
    </row>
    <row r="782" spans="2:11" x14ac:dyDescent="0.25">
      <c r="B782" s="1"/>
      <c r="C782" s="4"/>
      <c r="D782" s="3"/>
      <c r="E782" s="4"/>
      <c r="F782" s="4"/>
      <c r="G782" s="3"/>
      <c r="H782" s="4"/>
      <c r="I782" s="4"/>
      <c r="J782" s="14"/>
      <c r="K782" s="29"/>
    </row>
    <row r="783" spans="2:11" x14ac:dyDescent="0.25">
      <c r="B783" s="1"/>
      <c r="C783" s="4"/>
      <c r="D783" s="3"/>
      <c r="E783" s="4"/>
      <c r="F783" s="4"/>
      <c r="G783" s="3"/>
      <c r="H783" s="4"/>
      <c r="I783" s="4"/>
      <c r="J783" s="14"/>
      <c r="K783" s="29"/>
    </row>
    <row r="784" spans="2:11" x14ac:dyDescent="0.25">
      <c r="B784" s="1"/>
      <c r="C784" s="4"/>
      <c r="D784" s="3"/>
      <c r="E784" s="4"/>
      <c r="F784" s="4"/>
      <c r="G784" s="3"/>
      <c r="H784" s="4"/>
      <c r="I784" s="4"/>
      <c r="J784" s="14"/>
      <c r="K784" s="29"/>
    </row>
    <row r="785" spans="2:11" x14ac:dyDescent="0.25">
      <c r="B785" s="1"/>
      <c r="C785" s="4"/>
      <c r="D785" s="3"/>
      <c r="E785" s="4"/>
      <c r="F785" s="4"/>
      <c r="G785" s="3"/>
      <c r="H785" s="4"/>
      <c r="I785" s="4"/>
      <c r="J785" s="14"/>
      <c r="K785" s="29"/>
    </row>
    <row r="786" spans="2:11" x14ac:dyDescent="0.25">
      <c r="B786" s="1"/>
      <c r="C786" s="4"/>
      <c r="D786" s="3"/>
      <c r="E786" s="4"/>
      <c r="F786" s="4"/>
      <c r="G786" s="3"/>
      <c r="H786" s="4"/>
      <c r="I786" s="4"/>
      <c r="J786" s="14"/>
      <c r="K786" s="29"/>
    </row>
    <row r="787" spans="2:11" x14ac:dyDescent="0.25">
      <c r="B787" s="1"/>
      <c r="C787" s="4"/>
      <c r="D787" s="3"/>
      <c r="E787" s="4"/>
      <c r="F787" s="4"/>
      <c r="G787" s="3"/>
      <c r="H787" s="4"/>
      <c r="I787" s="4"/>
      <c r="J787" s="14"/>
      <c r="K787" s="29"/>
    </row>
    <row r="788" spans="2:11" x14ac:dyDescent="0.25">
      <c r="B788" s="1"/>
      <c r="C788" s="4"/>
      <c r="D788" s="3"/>
      <c r="E788" s="4"/>
      <c r="F788" s="4"/>
      <c r="G788" s="3"/>
      <c r="H788" s="4"/>
      <c r="I788" s="4"/>
      <c r="J788" s="14"/>
      <c r="K788" s="29"/>
    </row>
    <row r="789" spans="2:11" x14ac:dyDescent="0.25">
      <c r="B789" s="1"/>
      <c r="C789" s="4"/>
      <c r="D789" s="3"/>
      <c r="E789" s="4"/>
      <c r="F789" s="4"/>
      <c r="G789" s="3"/>
      <c r="H789" s="4"/>
      <c r="I789" s="4"/>
      <c r="J789" s="14"/>
      <c r="K789" s="29"/>
    </row>
    <row r="790" spans="2:11" x14ac:dyDescent="0.25">
      <c r="B790" s="1"/>
      <c r="C790" s="4"/>
      <c r="D790" s="3"/>
      <c r="E790" s="4"/>
      <c r="F790" s="4"/>
      <c r="G790" s="3"/>
      <c r="H790" s="4"/>
      <c r="I790" s="4"/>
      <c r="J790" s="14"/>
      <c r="K790" s="29"/>
    </row>
    <row r="791" spans="2:11" x14ac:dyDescent="0.25">
      <c r="B791" s="1"/>
      <c r="C791" s="4"/>
      <c r="D791" s="3"/>
      <c r="E791" s="4"/>
      <c r="F791" s="4"/>
      <c r="G791" s="3"/>
      <c r="H791" s="4"/>
      <c r="I791" s="4"/>
      <c r="J791" s="14"/>
      <c r="K791" s="29"/>
    </row>
    <row r="792" spans="2:11" x14ac:dyDescent="0.25">
      <c r="B792" s="1"/>
      <c r="C792" s="4"/>
      <c r="D792" s="3"/>
      <c r="E792" s="4"/>
      <c r="F792" s="4"/>
      <c r="G792" s="3"/>
      <c r="H792" s="4"/>
      <c r="I792" s="4"/>
      <c r="J792" s="14"/>
      <c r="K792" s="29"/>
    </row>
    <row r="793" spans="2:11" x14ac:dyDescent="0.25">
      <c r="B793" s="1"/>
      <c r="C793" s="4"/>
      <c r="D793" s="3"/>
      <c r="E793" s="4"/>
      <c r="F793" s="4"/>
      <c r="G793" s="3"/>
      <c r="H793" s="4"/>
      <c r="I793" s="4"/>
      <c r="J793" s="14"/>
      <c r="K793" s="29"/>
    </row>
    <row r="794" spans="2:11" x14ac:dyDescent="0.25">
      <c r="B794" s="1"/>
      <c r="C794" s="4"/>
      <c r="D794" s="3"/>
      <c r="E794" s="4"/>
      <c r="F794" s="4"/>
      <c r="G794" s="3"/>
      <c r="H794" s="4"/>
      <c r="I794" s="4"/>
      <c r="J794" s="14"/>
      <c r="K794" s="29"/>
    </row>
    <row r="795" spans="2:11" x14ac:dyDescent="0.25">
      <c r="B795" s="1"/>
      <c r="C795" s="4"/>
      <c r="D795" s="3"/>
      <c r="E795" s="4"/>
      <c r="F795" s="4"/>
      <c r="G795" s="3"/>
      <c r="H795" s="4"/>
      <c r="I795" s="4"/>
      <c r="J795" s="14"/>
      <c r="K795" s="29"/>
    </row>
    <row r="796" spans="2:11" x14ac:dyDescent="0.25">
      <c r="B796" s="1"/>
      <c r="C796" s="4"/>
      <c r="D796" s="3"/>
      <c r="E796" s="4"/>
      <c r="F796" s="4"/>
      <c r="G796" s="3"/>
      <c r="H796" s="4"/>
      <c r="I796" s="4"/>
      <c r="J796" s="14"/>
      <c r="K796" s="29"/>
    </row>
    <row r="797" spans="2:11" x14ac:dyDescent="0.25">
      <c r="B797" s="1"/>
      <c r="C797" s="4"/>
      <c r="D797" s="3"/>
      <c r="E797" s="4"/>
      <c r="F797" s="4"/>
      <c r="G797" s="3"/>
      <c r="H797" s="4"/>
      <c r="I797" s="4"/>
      <c r="J797" s="14"/>
      <c r="K797" s="29"/>
    </row>
    <row r="798" spans="2:11" x14ac:dyDescent="0.25">
      <c r="B798" s="1"/>
      <c r="C798" s="4"/>
      <c r="D798" s="3"/>
      <c r="E798" s="4"/>
      <c r="F798" s="4"/>
      <c r="G798" s="3"/>
      <c r="H798" s="4"/>
      <c r="I798" s="4"/>
      <c r="J798" s="14"/>
      <c r="K798" s="29"/>
    </row>
    <row r="799" spans="2:11" x14ac:dyDescent="0.25">
      <c r="B799" s="1"/>
      <c r="C799" s="4"/>
      <c r="D799" s="3"/>
      <c r="E799" s="4"/>
      <c r="F799" s="4"/>
      <c r="G799" s="3"/>
      <c r="H799" s="4"/>
      <c r="I799" s="4"/>
      <c r="J799" s="14"/>
      <c r="K799" s="29"/>
    </row>
    <row r="800" spans="2:11" x14ac:dyDescent="0.25">
      <c r="B800" s="1"/>
      <c r="C800" s="4"/>
      <c r="D800" s="3"/>
      <c r="E800" s="4"/>
      <c r="F800" s="4"/>
      <c r="G800" s="3"/>
      <c r="H800" s="4"/>
      <c r="I800" s="4"/>
      <c r="J800" s="14"/>
      <c r="K800" s="29"/>
    </row>
    <row r="801" spans="2:11" x14ac:dyDescent="0.25">
      <c r="B801" s="1"/>
      <c r="C801" s="4"/>
      <c r="D801" s="3"/>
      <c r="E801" s="4"/>
      <c r="F801" s="4"/>
      <c r="G801" s="3"/>
      <c r="H801" s="4"/>
      <c r="I801" s="4"/>
      <c r="J801" s="14"/>
      <c r="K801" s="29"/>
    </row>
    <row r="802" spans="2:11" x14ac:dyDescent="0.25">
      <c r="B802" s="1"/>
      <c r="C802" s="4"/>
      <c r="D802" s="3"/>
      <c r="E802" s="4"/>
      <c r="F802" s="4"/>
      <c r="G802" s="3"/>
      <c r="H802" s="4"/>
      <c r="I802" s="4"/>
      <c r="J802" s="14"/>
      <c r="K802" s="29"/>
    </row>
    <row r="803" spans="2:11" x14ac:dyDescent="0.25">
      <c r="B803" s="1"/>
      <c r="C803" s="4"/>
      <c r="D803" s="3"/>
      <c r="E803" s="4"/>
      <c r="F803" s="4"/>
      <c r="G803" s="3"/>
      <c r="H803" s="4"/>
      <c r="I803" s="4"/>
      <c r="J803" s="14"/>
      <c r="K803" s="29"/>
    </row>
    <row r="804" spans="2:11" x14ac:dyDescent="0.25">
      <c r="B804" s="1"/>
      <c r="C804" s="4"/>
      <c r="D804" s="3"/>
      <c r="E804" s="4"/>
      <c r="F804" s="4"/>
      <c r="G804" s="3"/>
      <c r="H804" s="4"/>
      <c r="I804" s="4"/>
      <c r="J804" s="14"/>
      <c r="K804" s="29"/>
    </row>
    <row r="805" spans="2:11" x14ac:dyDescent="0.25">
      <c r="B805" s="1"/>
      <c r="C805" s="4"/>
      <c r="D805" s="3"/>
      <c r="E805" s="4"/>
      <c r="F805" s="4"/>
      <c r="G805" s="3"/>
      <c r="H805" s="4"/>
      <c r="I805" s="4"/>
      <c r="J805" s="14"/>
      <c r="K805" s="29"/>
    </row>
    <row r="806" spans="2:11" x14ac:dyDescent="0.25">
      <c r="B806" s="1"/>
      <c r="C806" s="4"/>
      <c r="D806" s="3"/>
      <c r="E806" s="4"/>
      <c r="F806" s="4"/>
      <c r="G806" s="3"/>
      <c r="H806" s="4"/>
      <c r="I806" s="4"/>
      <c r="J806" s="14"/>
      <c r="K806" s="29"/>
    </row>
    <row r="807" spans="2:11" x14ac:dyDescent="0.25">
      <c r="B807" s="1"/>
      <c r="C807" s="4"/>
      <c r="D807" s="3"/>
      <c r="E807" s="4"/>
      <c r="F807" s="4"/>
      <c r="G807" s="3"/>
      <c r="H807" s="4"/>
      <c r="I807" s="4"/>
      <c r="J807" s="14"/>
      <c r="K807" s="29"/>
    </row>
    <row r="808" spans="2:11" x14ac:dyDescent="0.25">
      <c r="B808" s="1"/>
      <c r="C808" s="4"/>
      <c r="D808" s="3"/>
      <c r="E808" s="4"/>
      <c r="F808" s="4"/>
      <c r="G808" s="3"/>
      <c r="H808" s="4"/>
      <c r="I808" s="4"/>
      <c r="J808" s="14"/>
      <c r="K808" s="29"/>
    </row>
    <row r="809" spans="2:11" x14ac:dyDescent="0.25">
      <c r="B809" s="1"/>
      <c r="C809" s="4"/>
      <c r="D809" s="3"/>
      <c r="E809" s="4"/>
      <c r="F809" s="4"/>
      <c r="G809" s="3"/>
      <c r="H809" s="4"/>
      <c r="I809" s="4"/>
      <c r="J809" s="14"/>
      <c r="K809" s="29"/>
    </row>
    <row r="810" spans="2:11" x14ac:dyDescent="0.25">
      <c r="B810" s="1"/>
      <c r="C810" s="4"/>
      <c r="D810" s="3"/>
      <c r="E810" s="4"/>
      <c r="F810" s="4"/>
      <c r="G810" s="3"/>
      <c r="H810" s="4"/>
      <c r="I810" s="4"/>
      <c r="J810" s="14"/>
      <c r="K810" s="29"/>
    </row>
    <row r="811" spans="2:11" x14ac:dyDescent="0.25">
      <c r="B811" s="1"/>
      <c r="C811" s="4"/>
      <c r="D811" s="3"/>
      <c r="E811" s="4"/>
      <c r="F811" s="4"/>
      <c r="G811" s="3"/>
      <c r="H811" s="4"/>
      <c r="I811" s="4"/>
      <c r="J811" s="14"/>
      <c r="K811" s="29"/>
    </row>
    <row r="812" spans="2:11" x14ac:dyDescent="0.25">
      <c r="B812" s="1"/>
      <c r="C812" s="4"/>
      <c r="D812" s="3"/>
      <c r="E812" s="4"/>
      <c r="F812" s="4"/>
      <c r="G812" s="3"/>
      <c r="H812" s="4"/>
      <c r="I812" s="4"/>
      <c r="J812" s="14"/>
      <c r="K812" s="29"/>
    </row>
    <row r="813" spans="2:11" x14ac:dyDescent="0.25">
      <c r="B813" s="1"/>
      <c r="C813" s="4"/>
      <c r="D813" s="3"/>
      <c r="E813" s="4"/>
      <c r="F813" s="4"/>
      <c r="G813" s="3"/>
      <c r="H813" s="4"/>
      <c r="I813" s="4"/>
      <c r="J813" s="14"/>
      <c r="K813" s="29"/>
    </row>
    <row r="814" spans="2:11" x14ac:dyDescent="0.25">
      <c r="B814" s="1"/>
      <c r="C814" s="4"/>
      <c r="D814" s="3"/>
      <c r="E814" s="4"/>
      <c r="F814" s="4"/>
      <c r="G814" s="3"/>
      <c r="H814" s="4"/>
      <c r="I814" s="4"/>
      <c r="J814" s="14"/>
      <c r="K814" s="29"/>
    </row>
    <row r="815" spans="2:11" x14ac:dyDescent="0.25">
      <c r="B815" s="1"/>
      <c r="C815" s="4"/>
      <c r="D815" s="3"/>
      <c r="E815" s="4"/>
      <c r="F815" s="4"/>
      <c r="G815" s="3"/>
      <c r="H815" s="4"/>
      <c r="I815" s="4"/>
      <c r="J815" s="14"/>
      <c r="K815" s="29"/>
    </row>
    <row r="816" spans="2:11" x14ac:dyDescent="0.25">
      <c r="B816" s="1"/>
      <c r="C816" s="4"/>
      <c r="D816" s="3"/>
      <c r="E816" s="4"/>
      <c r="F816" s="4"/>
      <c r="G816" s="3"/>
      <c r="H816" s="4"/>
      <c r="I816" s="4"/>
      <c r="J816" s="14"/>
      <c r="K816" s="29"/>
    </row>
    <row r="817" spans="2:11" x14ac:dyDescent="0.25">
      <c r="B817" s="1"/>
      <c r="C817" s="4"/>
      <c r="D817" s="3"/>
      <c r="E817" s="4"/>
      <c r="F817" s="4"/>
      <c r="G817" s="3"/>
      <c r="H817" s="4"/>
      <c r="I817" s="4"/>
      <c r="J817" s="14"/>
      <c r="K817" s="29"/>
    </row>
    <row r="818" spans="2:11" x14ac:dyDescent="0.25">
      <c r="B818" s="1"/>
      <c r="C818" s="4"/>
      <c r="D818" s="3"/>
      <c r="E818" s="4"/>
      <c r="F818" s="4"/>
      <c r="G818" s="3"/>
      <c r="H818" s="4"/>
      <c r="I818" s="4"/>
      <c r="J818" s="14"/>
      <c r="K818" s="29"/>
    </row>
    <row r="819" spans="2:11" x14ac:dyDescent="0.25">
      <c r="B819" s="1"/>
      <c r="C819" s="4"/>
      <c r="D819" s="3"/>
      <c r="E819" s="4"/>
      <c r="F819" s="4"/>
      <c r="G819" s="3"/>
      <c r="H819" s="4"/>
      <c r="I819" s="4"/>
      <c r="J819" s="14"/>
      <c r="K819" s="29"/>
    </row>
    <row r="820" spans="2:11" x14ac:dyDescent="0.25">
      <c r="B820" s="1"/>
      <c r="C820" s="4"/>
      <c r="D820" s="3"/>
      <c r="E820" s="4"/>
      <c r="F820" s="4"/>
      <c r="G820" s="3"/>
      <c r="H820" s="4"/>
      <c r="I820" s="4"/>
      <c r="J820" s="14"/>
      <c r="K820" s="29"/>
    </row>
    <row r="821" spans="2:11" x14ac:dyDescent="0.25">
      <c r="B821" s="1"/>
      <c r="C821" s="4"/>
      <c r="D821" s="3"/>
      <c r="E821" s="4"/>
      <c r="F821" s="4"/>
      <c r="G821" s="3"/>
      <c r="H821" s="4"/>
      <c r="I821" s="4"/>
      <c r="J821" s="14"/>
      <c r="K821" s="29"/>
    </row>
    <row r="822" spans="2:11" x14ac:dyDescent="0.25">
      <c r="B822" s="1"/>
      <c r="C822" s="4"/>
      <c r="D822" s="3"/>
      <c r="E822" s="4"/>
      <c r="F822" s="4"/>
      <c r="G822" s="3"/>
      <c r="H822" s="4"/>
      <c r="I822" s="4"/>
      <c r="J822" s="14"/>
      <c r="K822" s="29"/>
    </row>
    <row r="823" spans="2:11" x14ac:dyDescent="0.25">
      <c r="B823" s="1"/>
      <c r="C823" s="4"/>
      <c r="D823" s="3"/>
      <c r="E823" s="4"/>
      <c r="F823" s="4"/>
      <c r="G823" s="3"/>
      <c r="H823" s="4"/>
      <c r="I823" s="4"/>
      <c r="J823" s="14"/>
      <c r="K823" s="29"/>
    </row>
    <row r="824" spans="2:11" x14ac:dyDescent="0.25">
      <c r="B824" s="1"/>
      <c r="C824" s="4"/>
      <c r="D824" s="3"/>
      <c r="E824" s="4"/>
      <c r="F824" s="4"/>
      <c r="G824" s="3"/>
      <c r="H824" s="4"/>
      <c r="I824" s="4"/>
      <c r="J824" s="14"/>
      <c r="K824" s="29"/>
    </row>
    <row r="825" spans="2:11" x14ac:dyDescent="0.25">
      <c r="B825" s="1"/>
      <c r="C825" s="4"/>
      <c r="D825" s="3"/>
      <c r="E825" s="4"/>
      <c r="F825" s="4"/>
      <c r="G825" s="3"/>
      <c r="H825" s="4"/>
      <c r="I825" s="4"/>
      <c r="J825" s="14"/>
      <c r="K825" s="29"/>
    </row>
    <row r="826" spans="2:11" x14ac:dyDescent="0.25">
      <c r="B826" s="1"/>
      <c r="C826" s="4"/>
      <c r="D826" s="3"/>
      <c r="E826" s="4"/>
      <c r="F826" s="4"/>
      <c r="G826" s="3"/>
      <c r="H826" s="4"/>
      <c r="I826" s="4"/>
      <c r="J826" s="14"/>
      <c r="K826" s="29"/>
    </row>
    <row r="827" spans="2:11" x14ac:dyDescent="0.25">
      <c r="B827" s="1"/>
      <c r="C827" s="4"/>
      <c r="D827" s="3"/>
      <c r="E827" s="4"/>
      <c r="F827" s="4"/>
      <c r="G827" s="3"/>
      <c r="H827" s="4"/>
      <c r="I827" s="4"/>
      <c r="J827" s="14"/>
      <c r="K827" s="29"/>
    </row>
    <row r="828" spans="2:11" x14ac:dyDescent="0.25">
      <c r="B828" s="1"/>
      <c r="C828" s="4"/>
      <c r="D828" s="3"/>
      <c r="E828" s="4"/>
      <c r="F828" s="4"/>
      <c r="G828" s="3"/>
      <c r="H828" s="4"/>
      <c r="I828" s="4"/>
      <c r="J828" s="14"/>
      <c r="K828" s="29"/>
    </row>
    <row r="829" spans="2:11" x14ac:dyDescent="0.25">
      <c r="B829" s="1"/>
      <c r="C829" s="4"/>
      <c r="D829" s="3"/>
      <c r="E829" s="4"/>
      <c r="F829" s="4"/>
      <c r="G829" s="3"/>
      <c r="H829" s="4"/>
      <c r="I829" s="4"/>
      <c r="J829" s="14"/>
      <c r="K829" s="29"/>
    </row>
    <row r="830" spans="2:11" x14ac:dyDescent="0.25">
      <c r="B830" s="1"/>
      <c r="C830" s="4"/>
      <c r="D830" s="3"/>
      <c r="E830" s="4"/>
      <c r="F830" s="4"/>
      <c r="G830" s="3"/>
      <c r="H830" s="4"/>
      <c r="I830" s="4"/>
      <c r="J830" s="14"/>
      <c r="K830" s="29"/>
    </row>
    <row r="831" spans="2:11" x14ac:dyDescent="0.25">
      <c r="B831" s="1"/>
      <c r="C831" s="4"/>
      <c r="D831" s="3"/>
      <c r="E831" s="4"/>
      <c r="F831" s="4"/>
      <c r="G831" s="3"/>
      <c r="H831" s="4"/>
      <c r="I831" s="4"/>
      <c r="J831" s="14"/>
      <c r="K831" s="29"/>
    </row>
    <row r="832" spans="2:11" x14ac:dyDescent="0.25">
      <c r="B832" s="1"/>
      <c r="C832" s="4"/>
      <c r="D832" s="3"/>
      <c r="E832" s="4"/>
      <c r="F832" s="4"/>
      <c r="G832" s="3"/>
      <c r="H832" s="4"/>
      <c r="I832" s="4"/>
      <c r="J832" s="14"/>
      <c r="K832" s="29"/>
    </row>
    <row r="833" spans="2:11" x14ac:dyDescent="0.25">
      <c r="B833" s="1"/>
      <c r="C833" s="4"/>
      <c r="D833" s="3"/>
      <c r="E833" s="4"/>
      <c r="F833" s="4"/>
      <c r="G833" s="3"/>
      <c r="H833" s="4"/>
      <c r="I833" s="4"/>
      <c r="J833" s="14"/>
      <c r="K833" s="29"/>
    </row>
    <row r="834" spans="2:11" x14ac:dyDescent="0.25">
      <c r="B834" s="1"/>
      <c r="C834" s="4"/>
      <c r="D834" s="3"/>
      <c r="E834" s="4"/>
      <c r="F834" s="4"/>
      <c r="G834" s="3"/>
      <c r="H834" s="4"/>
      <c r="I834" s="4"/>
      <c r="J834" s="14"/>
      <c r="K834" s="29"/>
    </row>
    <row r="835" spans="2:11" x14ac:dyDescent="0.25">
      <c r="B835" s="1"/>
      <c r="C835" s="4"/>
      <c r="D835" s="3"/>
      <c r="E835" s="4"/>
      <c r="F835" s="4"/>
      <c r="G835" s="3"/>
      <c r="H835" s="4"/>
      <c r="I835" s="4"/>
      <c r="J835" s="14"/>
      <c r="K835" s="29"/>
    </row>
    <row r="836" spans="2:11" x14ac:dyDescent="0.25">
      <c r="B836" s="1"/>
      <c r="C836" s="4"/>
      <c r="D836" s="3"/>
      <c r="E836" s="4"/>
      <c r="F836" s="4"/>
      <c r="G836" s="3"/>
      <c r="H836" s="4"/>
      <c r="I836" s="4"/>
      <c r="J836" s="14"/>
      <c r="K836" s="29"/>
    </row>
    <row r="837" spans="2:11" x14ac:dyDescent="0.25">
      <c r="B837" s="1"/>
      <c r="C837" s="4"/>
      <c r="D837" s="3"/>
      <c r="E837" s="4"/>
      <c r="F837" s="4"/>
      <c r="G837" s="3"/>
      <c r="H837" s="4"/>
      <c r="I837" s="4"/>
      <c r="J837" s="14"/>
      <c r="K837" s="29"/>
    </row>
    <row r="838" spans="2:11" x14ac:dyDescent="0.25">
      <c r="B838" s="1"/>
      <c r="C838" s="4"/>
      <c r="D838" s="3"/>
      <c r="E838" s="4"/>
      <c r="F838" s="4"/>
      <c r="G838" s="3"/>
      <c r="H838" s="4"/>
      <c r="I838" s="4"/>
      <c r="J838" s="14"/>
      <c r="K838" s="29"/>
    </row>
    <row r="839" spans="2:11" x14ac:dyDescent="0.25">
      <c r="B839" s="1"/>
      <c r="C839" s="4"/>
      <c r="D839" s="3"/>
      <c r="E839" s="4"/>
      <c r="F839" s="4"/>
      <c r="G839" s="3"/>
      <c r="H839" s="4"/>
      <c r="I839" s="4"/>
      <c r="J839" s="14"/>
      <c r="K839" s="29"/>
    </row>
    <row r="840" spans="2:11" x14ac:dyDescent="0.25">
      <c r="B840" s="1"/>
      <c r="C840" s="4"/>
      <c r="D840" s="3"/>
      <c r="E840" s="4"/>
      <c r="F840" s="4"/>
      <c r="G840" s="3"/>
      <c r="H840" s="4"/>
      <c r="I840" s="4"/>
      <c r="J840" s="14"/>
      <c r="K840" s="29"/>
    </row>
    <row r="841" spans="2:11" x14ac:dyDescent="0.25">
      <c r="B841" s="1"/>
      <c r="C841" s="4"/>
      <c r="D841" s="3"/>
      <c r="E841" s="4"/>
      <c r="F841" s="4"/>
      <c r="G841" s="3"/>
      <c r="H841" s="4"/>
      <c r="I841" s="4"/>
      <c r="J841" s="14"/>
      <c r="K841" s="29"/>
    </row>
    <row r="842" spans="2:11" x14ac:dyDescent="0.25">
      <c r="B842" s="1"/>
      <c r="C842" s="4"/>
      <c r="D842" s="3"/>
      <c r="E842" s="4"/>
      <c r="F842" s="4"/>
      <c r="G842" s="3"/>
      <c r="H842" s="4"/>
      <c r="I842" s="4"/>
      <c r="J842" s="14"/>
      <c r="K842" s="29"/>
    </row>
    <row r="843" spans="2:11" x14ac:dyDescent="0.25">
      <c r="B843" s="1"/>
      <c r="C843" s="4"/>
      <c r="D843" s="3"/>
      <c r="E843" s="4"/>
      <c r="F843" s="4"/>
      <c r="G843" s="3"/>
      <c r="H843" s="4"/>
      <c r="I843" s="4"/>
      <c r="J843" s="14"/>
      <c r="K843" s="29"/>
    </row>
    <row r="844" spans="2:11" x14ac:dyDescent="0.25">
      <c r="B844" s="1"/>
      <c r="C844" s="4"/>
      <c r="D844" s="3"/>
      <c r="E844" s="4"/>
      <c r="F844" s="4"/>
      <c r="G844" s="3"/>
      <c r="H844" s="4"/>
      <c r="I844" s="4"/>
      <c r="J844" s="14"/>
      <c r="K844" s="29"/>
    </row>
    <row r="845" spans="2:11" x14ac:dyDescent="0.25">
      <c r="B845" s="1"/>
      <c r="C845" s="4"/>
      <c r="D845" s="3"/>
      <c r="E845" s="4"/>
      <c r="F845" s="4"/>
      <c r="G845" s="3"/>
      <c r="H845" s="4"/>
      <c r="I845" s="4"/>
      <c r="J845" s="14"/>
      <c r="K845" s="29"/>
    </row>
    <row r="846" spans="2:11" x14ac:dyDescent="0.25">
      <c r="B846" s="1"/>
      <c r="C846" s="4"/>
      <c r="D846" s="3"/>
      <c r="E846" s="4"/>
      <c r="F846" s="4"/>
      <c r="G846" s="3"/>
      <c r="H846" s="4"/>
      <c r="I846" s="4"/>
      <c r="J846" s="14"/>
      <c r="K846" s="29"/>
    </row>
    <row r="847" spans="2:11" x14ac:dyDescent="0.25">
      <c r="B847" s="1"/>
      <c r="C847" s="4"/>
      <c r="D847" s="3"/>
      <c r="E847" s="4"/>
      <c r="F847" s="4"/>
      <c r="G847" s="3"/>
      <c r="H847" s="4"/>
      <c r="I847" s="4"/>
      <c r="J847" s="14"/>
      <c r="K847" s="29"/>
    </row>
    <row r="848" spans="2:11" x14ac:dyDescent="0.25">
      <c r="B848" s="1"/>
      <c r="C848" s="4"/>
      <c r="D848" s="3"/>
      <c r="E848" s="4"/>
      <c r="F848" s="4"/>
      <c r="G848" s="3"/>
      <c r="H848" s="4"/>
      <c r="I848" s="4"/>
      <c r="J848" s="14"/>
      <c r="K848" s="29"/>
    </row>
    <row r="849" spans="2:11" x14ac:dyDescent="0.25">
      <c r="B849" s="1"/>
      <c r="C849" s="4"/>
      <c r="D849" s="3"/>
      <c r="E849" s="4"/>
      <c r="F849" s="4"/>
      <c r="G849" s="3"/>
      <c r="H849" s="4"/>
      <c r="I849" s="4"/>
      <c r="J849" s="14"/>
      <c r="K849" s="29"/>
    </row>
    <row r="850" spans="2:11" x14ac:dyDescent="0.25">
      <c r="B850" s="1"/>
      <c r="C850" s="4"/>
      <c r="D850" s="3"/>
      <c r="E850" s="4"/>
      <c r="F850" s="4"/>
      <c r="G850" s="3"/>
      <c r="H850" s="4"/>
      <c r="I850" s="4"/>
      <c r="J850" s="14"/>
      <c r="K850" s="29"/>
    </row>
    <row r="851" spans="2:11" x14ac:dyDescent="0.25">
      <c r="B851" s="1"/>
      <c r="C851" s="4"/>
      <c r="D851" s="3"/>
      <c r="E851" s="4"/>
      <c r="F851" s="4"/>
      <c r="G851" s="3"/>
      <c r="H851" s="4"/>
      <c r="I851" s="4"/>
      <c r="J851" s="14"/>
      <c r="K851" s="29"/>
    </row>
    <row r="852" spans="2:11" x14ac:dyDescent="0.25">
      <c r="B852" s="1"/>
      <c r="C852" s="4"/>
      <c r="D852" s="3"/>
      <c r="E852" s="4"/>
      <c r="F852" s="4"/>
      <c r="G852" s="3"/>
      <c r="H852" s="4"/>
      <c r="I852" s="4"/>
      <c r="J852" s="14"/>
      <c r="K852" s="29"/>
    </row>
    <row r="853" spans="2:11" x14ac:dyDescent="0.25">
      <c r="B853" s="1"/>
      <c r="C853" s="4"/>
      <c r="D853" s="3"/>
      <c r="E853" s="4"/>
      <c r="F853" s="4"/>
      <c r="G853" s="3"/>
      <c r="H853" s="4"/>
      <c r="I853" s="4"/>
      <c r="J853" s="14"/>
      <c r="K853" s="29"/>
    </row>
    <row r="854" spans="2:11" x14ac:dyDescent="0.25">
      <c r="B854" s="1"/>
      <c r="C854" s="4"/>
      <c r="D854" s="3"/>
      <c r="E854" s="4"/>
      <c r="F854" s="4"/>
      <c r="G854" s="3"/>
      <c r="H854" s="4"/>
      <c r="I854" s="4"/>
      <c r="J854" s="14"/>
      <c r="K854" s="29"/>
    </row>
    <row r="855" spans="2:11" x14ac:dyDescent="0.25">
      <c r="B855" s="1"/>
      <c r="C855" s="4"/>
      <c r="D855" s="3"/>
      <c r="E855" s="4"/>
      <c r="F855" s="4"/>
      <c r="G855" s="3"/>
      <c r="H855" s="4"/>
      <c r="I855" s="4"/>
      <c r="J855" s="14"/>
      <c r="K855" s="29"/>
    </row>
    <row r="856" spans="2:11" x14ac:dyDescent="0.25">
      <c r="B856" s="1"/>
      <c r="C856" s="4"/>
      <c r="D856" s="3"/>
      <c r="E856" s="4"/>
      <c r="F856" s="4"/>
      <c r="G856" s="3"/>
      <c r="H856" s="4"/>
      <c r="I856" s="4"/>
      <c r="J856" s="14"/>
      <c r="K856" s="29"/>
    </row>
    <row r="857" spans="2:11" x14ac:dyDescent="0.25">
      <c r="B857" s="1"/>
      <c r="C857" s="4"/>
      <c r="D857" s="3"/>
      <c r="E857" s="4"/>
      <c r="F857" s="4"/>
      <c r="G857" s="3"/>
      <c r="H857" s="4"/>
      <c r="I857" s="4"/>
      <c r="J857" s="14"/>
      <c r="K857" s="29"/>
    </row>
    <row r="858" spans="2:11" x14ac:dyDescent="0.25">
      <c r="B858" s="1"/>
      <c r="C858" s="4"/>
      <c r="D858" s="3"/>
      <c r="E858" s="4"/>
      <c r="F858" s="4"/>
      <c r="G858" s="3"/>
      <c r="H858" s="4"/>
      <c r="I858" s="4"/>
      <c r="J858" s="14"/>
      <c r="K858" s="29"/>
    </row>
    <row r="859" spans="2:11" x14ac:dyDescent="0.25">
      <c r="B859" s="1"/>
      <c r="C859" s="4"/>
      <c r="D859" s="3"/>
      <c r="E859" s="4"/>
      <c r="F859" s="4"/>
      <c r="G859" s="3"/>
      <c r="H859" s="4"/>
      <c r="I859" s="4"/>
      <c r="J859" s="14"/>
      <c r="K859" s="29"/>
    </row>
    <row r="860" spans="2:11" x14ac:dyDescent="0.25">
      <c r="B860" s="1"/>
      <c r="C860" s="4"/>
      <c r="D860" s="3"/>
      <c r="E860" s="4"/>
      <c r="F860" s="4"/>
      <c r="G860" s="3"/>
      <c r="H860" s="4"/>
      <c r="I860" s="4"/>
      <c r="J860" s="14"/>
      <c r="K860" s="29"/>
    </row>
    <row r="861" spans="2:11" x14ac:dyDescent="0.25">
      <c r="B861" s="1"/>
      <c r="C861" s="4"/>
      <c r="D861" s="3"/>
      <c r="E861" s="4"/>
      <c r="F861" s="4"/>
      <c r="G861" s="3"/>
      <c r="H861" s="4"/>
      <c r="I861" s="4"/>
      <c r="J861" s="14"/>
      <c r="K861" s="29"/>
    </row>
    <row r="862" spans="2:11" x14ac:dyDescent="0.25">
      <c r="B862" s="1"/>
      <c r="C862" s="4"/>
      <c r="D862" s="3"/>
      <c r="E862" s="4"/>
      <c r="F862" s="4"/>
      <c r="G862" s="3"/>
      <c r="H862" s="4"/>
      <c r="I862" s="4"/>
      <c r="J862" s="14"/>
      <c r="K862" s="29"/>
    </row>
    <row r="863" spans="2:11" x14ac:dyDescent="0.25">
      <c r="B863" s="1"/>
      <c r="C863" s="4"/>
      <c r="D863" s="3"/>
      <c r="E863" s="4"/>
      <c r="F863" s="4"/>
      <c r="G863" s="3"/>
      <c r="H863" s="4"/>
      <c r="I863" s="4"/>
      <c r="J863" s="14"/>
      <c r="K863" s="29"/>
    </row>
    <row r="864" spans="2:11" x14ac:dyDescent="0.25">
      <c r="B864" s="1"/>
      <c r="C864" s="4"/>
      <c r="D864" s="3"/>
      <c r="E864" s="4"/>
      <c r="F864" s="4"/>
      <c r="G864" s="3"/>
      <c r="H864" s="4"/>
      <c r="I864" s="4"/>
      <c r="J864" s="14"/>
      <c r="K864" s="29"/>
    </row>
    <row r="865" spans="2:11" x14ac:dyDescent="0.25">
      <c r="B865" s="1"/>
      <c r="C865" s="4"/>
      <c r="D865" s="3"/>
      <c r="E865" s="4"/>
      <c r="F865" s="4"/>
      <c r="G865" s="3"/>
      <c r="H865" s="4"/>
      <c r="I865" s="4"/>
      <c r="J865" s="14"/>
      <c r="K865" s="29"/>
    </row>
    <row r="866" spans="2:11" x14ac:dyDescent="0.25">
      <c r="B866" s="1"/>
      <c r="C866" s="4"/>
      <c r="D866" s="3"/>
      <c r="E866" s="4"/>
      <c r="F866" s="4"/>
      <c r="G866" s="3"/>
      <c r="H866" s="4"/>
      <c r="I866" s="4"/>
      <c r="J866" s="14"/>
      <c r="K866" s="29"/>
    </row>
    <row r="867" spans="2:11" x14ac:dyDescent="0.25">
      <c r="B867" s="1"/>
      <c r="C867" s="4"/>
      <c r="D867" s="3"/>
      <c r="E867" s="4"/>
      <c r="F867" s="4"/>
      <c r="G867" s="3"/>
      <c r="H867" s="4"/>
      <c r="I867" s="4"/>
      <c r="J867" s="14"/>
      <c r="K867" s="29"/>
    </row>
    <row r="868" spans="2:11" x14ac:dyDescent="0.25">
      <c r="B868" s="1"/>
      <c r="C868" s="4"/>
      <c r="D868" s="3"/>
      <c r="E868" s="4"/>
      <c r="F868" s="4"/>
      <c r="G868" s="3"/>
      <c r="H868" s="4"/>
      <c r="I868" s="4"/>
      <c r="J868" s="14"/>
      <c r="K868" s="29"/>
    </row>
    <row r="869" spans="2:11" x14ac:dyDescent="0.25">
      <c r="B869" s="1"/>
      <c r="C869" s="4"/>
      <c r="D869" s="3"/>
      <c r="E869" s="4"/>
      <c r="F869" s="4"/>
      <c r="G869" s="3"/>
      <c r="H869" s="4"/>
      <c r="I869" s="4"/>
      <c r="J869" s="14"/>
      <c r="K869" s="29"/>
    </row>
    <row r="870" spans="2:11" x14ac:dyDescent="0.25">
      <c r="B870" s="1"/>
      <c r="C870" s="4"/>
      <c r="D870" s="3"/>
      <c r="E870" s="4"/>
      <c r="F870" s="4"/>
      <c r="G870" s="3"/>
      <c r="H870" s="4"/>
      <c r="I870" s="4"/>
      <c r="J870" s="14"/>
      <c r="K870" s="29"/>
    </row>
    <row r="871" spans="2:11" x14ac:dyDescent="0.25">
      <c r="B871" s="1"/>
      <c r="C871" s="4"/>
      <c r="D871" s="3"/>
      <c r="E871" s="4"/>
      <c r="F871" s="4"/>
      <c r="G871" s="3"/>
      <c r="H871" s="4"/>
      <c r="I871" s="4"/>
      <c r="J871" s="14"/>
      <c r="K871" s="29"/>
    </row>
    <row r="872" spans="2:11" x14ac:dyDescent="0.25">
      <c r="B872" s="1"/>
      <c r="C872" s="4"/>
      <c r="D872" s="3"/>
      <c r="E872" s="4"/>
      <c r="F872" s="4"/>
      <c r="G872" s="3"/>
      <c r="H872" s="4"/>
      <c r="I872" s="4"/>
      <c r="J872" s="14"/>
      <c r="K872" s="29"/>
    </row>
    <row r="873" spans="2:11" x14ac:dyDescent="0.25">
      <c r="B873" s="1"/>
      <c r="C873" s="4"/>
      <c r="D873" s="3"/>
      <c r="E873" s="4"/>
      <c r="F873" s="4"/>
      <c r="G873" s="3"/>
      <c r="H873" s="4"/>
      <c r="I873" s="4"/>
      <c r="J873" s="14"/>
      <c r="K873" s="29"/>
    </row>
    <row r="874" spans="2:11" x14ac:dyDescent="0.25">
      <c r="B874" s="1"/>
      <c r="C874" s="4"/>
      <c r="D874" s="3"/>
      <c r="E874" s="4"/>
      <c r="F874" s="4"/>
      <c r="G874" s="3"/>
      <c r="H874" s="4"/>
      <c r="I874" s="4"/>
      <c r="J874" s="14"/>
      <c r="K874" s="29"/>
    </row>
    <row r="875" spans="2:11" x14ac:dyDescent="0.25">
      <c r="B875" s="1"/>
      <c r="C875" s="4"/>
      <c r="D875" s="3"/>
      <c r="E875" s="4"/>
      <c r="F875" s="4"/>
      <c r="G875" s="3"/>
      <c r="H875" s="4"/>
      <c r="I875" s="4"/>
      <c r="J875" s="14"/>
      <c r="K875" s="29"/>
    </row>
    <row r="876" spans="2:11" x14ac:dyDescent="0.25">
      <c r="B876" s="1"/>
      <c r="C876" s="4"/>
      <c r="D876" s="3"/>
      <c r="E876" s="4"/>
      <c r="F876" s="4"/>
      <c r="G876" s="3"/>
      <c r="H876" s="4"/>
      <c r="I876" s="4"/>
      <c r="J876" s="14"/>
      <c r="K876" s="29"/>
    </row>
    <row r="877" spans="2:11" x14ac:dyDescent="0.25">
      <c r="B877" s="1"/>
      <c r="C877" s="4"/>
      <c r="D877" s="3"/>
      <c r="E877" s="4"/>
      <c r="F877" s="4"/>
      <c r="G877" s="3"/>
      <c r="H877" s="4"/>
      <c r="I877" s="4"/>
      <c r="J877" s="14"/>
      <c r="K877" s="29"/>
    </row>
    <row r="878" spans="2:11" x14ac:dyDescent="0.25">
      <c r="B878" s="1"/>
      <c r="C878" s="4"/>
      <c r="D878" s="3"/>
      <c r="E878" s="4"/>
      <c r="F878" s="4"/>
      <c r="G878" s="3"/>
      <c r="H878" s="4"/>
      <c r="I878" s="4"/>
      <c r="J878" s="14"/>
      <c r="K878" s="29"/>
    </row>
    <row r="879" spans="2:11" x14ac:dyDescent="0.25">
      <c r="B879" s="1"/>
      <c r="C879" s="4"/>
      <c r="D879" s="3"/>
      <c r="E879" s="4"/>
      <c r="F879" s="4"/>
      <c r="G879" s="3"/>
      <c r="H879" s="4"/>
      <c r="I879" s="4"/>
      <c r="J879" s="14"/>
      <c r="K879" s="29"/>
    </row>
    <row r="880" spans="2:11" x14ac:dyDescent="0.25">
      <c r="B880" s="1"/>
      <c r="C880" s="4"/>
      <c r="D880" s="3"/>
      <c r="E880" s="4"/>
      <c r="F880" s="4"/>
      <c r="G880" s="3"/>
      <c r="H880" s="4"/>
      <c r="I880" s="4"/>
      <c r="J880" s="14"/>
      <c r="K880" s="29"/>
    </row>
    <row r="881" spans="2:11" x14ac:dyDescent="0.25">
      <c r="B881" s="1"/>
      <c r="C881" s="4"/>
      <c r="D881" s="3"/>
      <c r="E881" s="4"/>
      <c r="F881" s="4"/>
      <c r="G881" s="3"/>
      <c r="H881" s="4"/>
      <c r="I881" s="4"/>
      <c r="J881" s="14"/>
      <c r="K881" s="29"/>
    </row>
    <row r="882" spans="2:11" x14ac:dyDescent="0.25">
      <c r="B882" s="1"/>
      <c r="C882" s="4"/>
      <c r="D882" s="3"/>
      <c r="E882" s="4"/>
      <c r="F882" s="4"/>
      <c r="G882" s="3"/>
      <c r="H882" s="4"/>
      <c r="I882" s="4"/>
      <c r="J882" s="14"/>
      <c r="K882" s="29"/>
    </row>
    <row r="883" spans="2:11" x14ac:dyDescent="0.25">
      <c r="B883" s="1"/>
      <c r="C883" s="4"/>
      <c r="D883" s="3"/>
      <c r="E883" s="4"/>
      <c r="F883" s="4"/>
      <c r="G883" s="3"/>
      <c r="H883" s="4"/>
      <c r="I883" s="4"/>
      <c r="J883" s="14"/>
      <c r="K883" s="29"/>
    </row>
    <row r="884" spans="2:11" x14ac:dyDescent="0.25">
      <c r="B884" s="1"/>
      <c r="C884" s="4"/>
      <c r="D884" s="3"/>
      <c r="E884" s="4"/>
      <c r="F884" s="4"/>
      <c r="G884" s="3"/>
      <c r="H884" s="4"/>
      <c r="I884" s="4"/>
      <c r="J884" s="14"/>
      <c r="K884" s="29"/>
    </row>
    <row r="885" spans="2:11" x14ac:dyDescent="0.25">
      <c r="B885" s="1"/>
      <c r="C885" s="4"/>
      <c r="D885" s="3"/>
      <c r="E885" s="4"/>
      <c r="F885" s="4"/>
      <c r="G885" s="3"/>
      <c r="H885" s="4"/>
      <c r="I885" s="4"/>
      <c r="J885" s="14"/>
      <c r="K885" s="29"/>
    </row>
    <row r="886" spans="2:11" x14ac:dyDescent="0.25">
      <c r="B886" s="1"/>
      <c r="C886" s="4"/>
      <c r="D886" s="3"/>
      <c r="E886" s="4"/>
      <c r="F886" s="4"/>
      <c r="G886" s="3"/>
      <c r="H886" s="4"/>
      <c r="I886" s="4"/>
      <c r="J886" s="14"/>
      <c r="K886" s="29"/>
    </row>
    <row r="887" spans="2:11" x14ac:dyDescent="0.25">
      <c r="B887" s="1"/>
      <c r="C887" s="4"/>
      <c r="D887" s="3"/>
      <c r="E887" s="4"/>
      <c r="F887" s="4"/>
      <c r="G887" s="3"/>
      <c r="H887" s="4"/>
      <c r="I887" s="4"/>
      <c r="J887" s="14"/>
      <c r="K887" s="29"/>
    </row>
    <row r="888" spans="2:11" x14ac:dyDescent="0.25">
      <c r="B888" s="1"/>
      <c r="C888" s="4"/>
      <c r="D888" s="3"/>
      <c r="E888" s="4"/>
      <c r="F888" s="4"/>
      <c r="G888" s="3"/>
      <c r="H888" s="4"/>
      <c r="I888" s="4"/>
      <c r="J888" s="14"/>
      <c r="K888" s="29"/>
    </row>
    <row r="889" spans="2:11" x14ac:dyDescent="0.25">
      <c r="B889" s="1"/>
      <c r="C889" s="4"/>
      <c r="D889" s="3"/>
      <c r="E889" s="4"/>
      <c r="F889" s="4"/>
      <c r="G889" s="3"/>
      <c r="H889" s="4"/>
      <c r="I889" s="4"/>
      <c r="J889" s="14"/>
      <c r="K889" s="29"/>
    </row>
    <row r="890" spans="2:11" x14ac:dyDescent="0.25">
      <c r="B890" s="1"/>
      <c r="C890" s="4"/>
      <c r="D890" s="3"/>
      <c r="E890" s="4"/>
      <c r="F890" s="4"/>
      <c r="G890" s="3"/>
      <c r="H890" s="4"/>
      <c r="I890" s="4"/>
      <c r="J890" s="14"/>
      <c r="K890" s="29"/>
    </row>
    <row r="891" spans="2:11" x14ac:dyDescent="0.25">
      <c r="B891" s="1"/>
      <c r="C891" s="4"/>
      <c r="D891" s="3"/>
      <c r="E891" s="4"/>
      <c r="F891" s="4"/>
      <c r="G891" s="3"/>
      <c r="H891" s="4"/>
      <c r="I891" s="4"/>
      <c r="J891" s="14"/>
      <c r="K891" s="29"/>
    </row>
    <row r="892" spans="2:11" x14ac:dyDescent="0.25">
      <c r="B892" s="1"/>
      <c r="C892" s="4"/>
      <c r="D892" s="3"/>
      <c r="E892" s="4"/>
      <c r="F892" s="4"/>
      <c r="G892" s="3"/>
      <c r="H892" s="4"/>
      <c r="I892" s="4"/>
      <c r="J892" s="14"/>
      <c r="K892" s="29"/>
    </row>
    <row r="893" spans="2:11" x14ac:dyDescent="0.25">
      <c r="B893" s="1"/>
      <c r="C893" s="4"/>
      <c r="D893" s="3"/>
      <c r="E893" s="4"/>
      <c r="F893" s="4"/>
      <c r="G893" s="3"/>
      <c r="H893" s="4"/>
      <c r="I893" s="4"/>
      <c r="J893" s="14"/>
      <c r="K893" s="29"/>
    </row>
    <row r="894" spans="2:11" x14ac:dyDescent="0.25">
      <c r="B894" s="1"/>
      <c r="C894" s="4"/>
      <c r="D894" s="3"/>
      <c r="E894" s="4"/>
      <c r="F894" s="4"/>
      <c r="G894" s="3"/>
      <c r="H894" s="4"/>
      <c r="I894" s="4"/>
      <c r="J894" s="14"/>
      <c r="K894" s="29"/>
    </row>
    <row r="895" spans="2:11" x14ac:dyDescent="0.25">
      <c r="B895" s="1"/>
      <c r="C895" s="4"/>
      <c r="D895" s="3"/>
      <c r="E895" s="4"/>
      <c r="F895" s="4"/>
      <c r="G895" s="3"/>
      <c r="H895" s="4"/>
      <c r="I895" s="4"/>
      <c r="J895" s="14"/>
      <c r="K895" s="29"/>
    </row>
    <row r="896" spans="2:11" x14ac:dyDescent="0.25">
      <c r="B896" s="1"/>
      <c r="C896" s="4"/>
      <c r="D896" s="3"/>
      <c r="E896" s="4"/>
      <c r="F896" s="4"/>
      <c r="G896" s="3"/>
      <c r="H896" s="4"/>
      <c r="I896" s="4"/>
      <c r="J896" s="14"/>
      <c r="K896" s="29"/>
    </row>
    <row r="897" spans="2:11" x14ac:dyDescent="0.25">
      <c r="B897" s="1"/>
      <c r="C897" s="4"/>
      <c r="D897" s="3"/>
      <c r="E897" s="4"/>
      <c r="F897" s="4"/>
      <c r="G897" s="3"/>
      <c r="H897" s="4"/>
      <c r="I897" s="4"/>
      <c r="J897" s="14"/>
      <c r="K897" s="29"/>
    </row>
    <row r="898" spans="2:11" x14ac:dyDescent="0.25">
      <c r="B898" s="1"/>
      <c r="C898" s="4"/>
      <c r="D898" s="3"/>
      <c r="E898" s="4"/>
      <c r="F898" s="4"/>
      <c r="G898" s="3"/>
      <c r="H898" s="4"/>
      <c r="I898" s="4"/>
      <c r="J898" s="14"/>
      <c r="K898" s="29"/>
    </row>
    <row r="899" spans="2:11" x14ac:dyDescent="0.25">
      <c r="B899" s="1"/>
      <c r="C899" s="4"/>
      <c r="D899" s="3"/>
      <c r="E899" s="4"/>
      <c r="F899" s="4"/>
      <c r="G899" s="3"/>
      <c r="H899" s="4"/>
      <c r="I899" s="4"/>
      <c r="J899" s="14"/>
      <c r="K899" s="29"/>
    </row>
    <row r="900" spans="2:11" x14ac:dyDescent="0.25">
      <c r="B900" s="1"/>
      <c r="C900" s="4"/>
      <c r="D900" s="3"/>
      <c r="E900" s="4"/>
      <c r="F900" s="4"/>
      <c r="G900" s="3"/>
      <c r="H900" s="4"/>
      <c r="I900" s="4"/>
      <c r="J900" s="14"/>
      <c r="K900" s="29"/>
    </row>
    <row r="901" spans="2:11" x14ac:dyDescent="0.25">
      <c r="B901" s="1"/>
      <c r="C901" s="4"/>
      <c r="D901" s="3"/>
      <c r="E901" s="4"/>
      <c r="F901" s="4"/>
      <c r="G901" s="3"/>
      <c r="H901" s="4"/>
      <c r="I901" s="4"/>
      <c r="J901" s="14"/>
      <c r="K901" s="29"/>
    </row>
    <row r="902" spans="2:11" x14ac:dyDescent="0.25">
      <c r="B902" s="1"/>
      <c r="C902" s="4"/>
      <c r="D902" s="3"/>
      <c r="E902" s="4"/>
      <c r="F902" s="4"/>
      <c r="G902" s="3"/>
      <c r="H902" s="4"/>
      <c r="I902" s="4"/>
      <c r="J902" s="14"/>
      <c r="K902" s="29"/>
    </row>
    <row r="903" spans="2:11" x14ac:dyDescent="0.25">
      <c r="B903" s="1"/>
      <c r="C903" s="4"/>
      <c r="D903" s="3"/>
      <c r="E903" s="4"/>
      <c r="F903" s="4"/>
      <c r="G903" s="3"/>
      <c r="H903" s="4"/>
      <c r="I903" s="4"/>
      <c r="J903" s="14"/>
      <c r="K903" s="29"/>
    </row>
    <row r="904" spans="2:11" x14ac:dyDescent="0.25">
      <c r="B904" s="1"/>
      <c r="C904" s="4"/>
      <c r="D904" s="3"/>
      <c r="E904" s="4"/>
      <c r="F904" s="4"/>
      <c r="G904" s="3"/>
      <c r="H904" s="4"/>
      <c r="I904" s="4"/>
      <c r="J904" s="14"/>
      <c r="K904" s="29"/>
    </row>
    <row r="905" spans="2:11" x14ac:dyDescent="0.25">
      <c r="B905" s="1"/>
      <c r="C905" s="4"/>
      <c r="D905" s="3"/>
      <c r="E905" s="4"/>
      <c r="F905" s="4"/>
      <c r="G905" s="3"/>
      <c r="H905" s="4"/>
      <c r="I905" s="4"/>
      <c r="J905" s="14"/>
      <c r="K905" s="29"/>
    </row>
    <row r="906" spans="2:11" x14ac:dyDescent="0.25">
      <c r="B906" s="1"/>
      <c r="C906" s="4"/>
      <c r="D906" s="3"/>
      <c r="E906" s="4"/>
      <c r="F906" s="4"/>
      <c r="G906" s="3"/>
      <c r="H906" s="4"/>
      <c r="I906" s="4"/>
      <c r="J906" s="14"/>
      <c r="K906" s="29"/>
    </row>
    <row r="907" spans="2:11" x14ac:dyDescent="0.25">
      <c r="B907" s="1"/>
      <c r="C907" s="4"/>
      <c r="D907" s="3"/>
      <c r="E907" s="4"/>
      <c r="F907" s="4"/>
      <c r="G907" s="3"/>
      <c r="H907" s="4"/>
      <c r="I907" s="4"/>
      <c r="J907" s="14"/>
      <c r="K907" s="29"/>
    </row>
    <row r="908" spans="2:11" x14ac:dyDescent="0.25">
      <c r="B908" s="1"/>
      <c r="C908" s="4"/>
      <c r="D908" s="3"/>
      <c r="E908" s="4"/>
      <c r="F908" s="4"/>
      <c r="G908" s="3"/>
      <c r="H908" s="4"/>
      <c r="I908" s="4"/>
      <c r="J908" s="14"/>
      <c r="K908" s="29"/>
    </row>
    <row r="909" spans="2:11" x14ac:dyDescent="0.25">
      <c r="B909" s="1"/>
      <c r="C909" s="4"/>
      <c r="D909" s="3"/>
      <c r="E909" s="4"/>
      <c r="F909" s="4"/>
      <c r="G909" s="3"/>
      <c r="H909" s="4"/>
      <c r="I909" s="4"/>
      <c r="J909" s="14"/>
      <c r="K909" s="29"/>
    </row>
    <row r="910" spans="2:11" x14ac:dyDescent="0.25">
      <c r="B910" s="1"/>
      <c r="C910" s="4"/>
      <c r="D910" s="3"/>
      <c r="E910" s="4"/>
      <c r="F910" s="4"/>
      <c r="G910" s="3"/>
      <c r="H910" s="4"/>
      <c r="I910" s="4"/>
      <c r="J910" s="14"/>
      <c r="K910" s="29"/>
    </row>
    <row r="911" spans="2:11" x14ac:dyDescent="0.25">
      <c r="B911" s="1"/>
      <c r="C911" s="4"/>
      <c r="D911" s="3"/>
      <c r="E911" s="4"/>
      <c r="F911" s="4"/>
      <c r="G911" s="3"/>
      <c r="H911" s="4"/>
      <c r="I911" s="4"/>
      <c r="J911" s="14"/>
      <c r="K911" s="29"/>
    </row>
    <row r="912" spans="2:11" x14ac:dyDescent="0.25">
      <c r="B912" s="1"/>
      <c r="C912" s="4"/>
      <c r="D912" s="3"/>
      <c r="E912" s="4"/>
      <c r="F912" s="4"/>
      <c r="G912" s="3"/>
      <c r="H912" s="4"/>
      <c r="I912" s="4"/>
      <c r="J912" s="14"/>
      <c r="K912" s="29"/>
    </row>
    <row r="913" spans="2:11" x14ac:dyDescent="0.25">
      <c r="B913" s="1"/>
      <c r="C913" s="4"/>
      <c r="D913" s="3"/>
      <c r="E913" s="4"/>
      <c r="F913" s="4"/>
      <c r="G913" s="3"/>
      <c r="H913" s="4"/>
      <c r="I913" s="4"/>
      <c r="J913" s="14"/>
      <c r="K913" s="29"/>
    </row>
    <row r="914" spans="2:11" x14ac:dyDescent="0.25">
      <c r="B914" s="1"/>
      <c r="C914" s="4"/>
      <c r="D914" s="3"/>
      <c r="E914" s="4"/>
      <c r="F914" s="4"/>
      <c r="G914" s="3"/>
      <c r="H914" s="4"/>
      <c r="I914" s="4"/>
      <c r="J914" s="14"/>
      <c r="K914" s="29"/>
    </row>
    <row r="915" spans="2:11" x14ac:dyDescent="0.25">
      <c r="B915" s="1"/>
      <c r="C915" s="4"/>
      <c r="D915" s="3"/>
      <c r="E915" s="4"/>
      <c r="F915" s="4"/>
      <c r="G915" s="3"/>
      <c r="H915" s="4"/>
      <c r="I915" s="4"/>
      <c r="J915" s="14"/>
      <c r="K915" s="29"/>
    </row>
    <row r="916" spans="2:11" x14ac:dyDescent="0.25">
      <c r="B916" s="1"/>
      <c r="C916" s="4"/>
      <c r="D916" s="3"/>
      <c r="E916" s="4"/>
      <c r="F916" s="4"/>
      <c r="G916" s="3"/>
      <c r="H916" s="4"/>
      <c r="I916" s="4"/>
      <c r="J916" s="14"/>
      <c r="K916" s="29"/>
    </row>
    <row r="917" spans="2:11" x14ac:dyDescent="0.25">
      <c r="B917" s="1"/>
      <c r="C917" s="4"/>
      <c r="D917" s="3"/>
      <c r="E917" s="4"/>
      <c r="F917" s="4"/>
      <c r="G917" s="3"/>
      <c r="H917" s="4"/>
      <c r="I917" s="4"/>
      <c r="J917" s="14"/>
      <c r="K917" s="29"/>
    </row>
    <row r="918" spans="2:11" x14ac:dyDescent="0.25">
      <c r="B918" s="1"/>
      <c r="C918" s="4"/>
      <c r="D918" s="3"/>
      <c r="E918" s="4"/>
      <c r="F918" s="4"/>
      <c r="G918" s="3"/>
      <c r="H918" s="4"/>
      <c r="I918" s="4"/>
      <c r="J918" s="14"/>
      <c r="K918" s="29"/>
    </row>
    <row r="919" spans="2:11" x14ac:dyDescent="0.25">
      <c r="B919" s="1"/>
      <c r="C919" s="4"/>
      <c r="D919" s="3"/>
      <c r="E919" s="4"/>
      <c r="F919" s="4"/>
      <c r="G919" s="3"/>
      <c r="H919" s="4"/>
      <c r="I919" s="4"/>
      <c r="J919" s="14"/>
      <c r="K919" s="29"/>
    </row>
    <row r="920" spans="2:11" x14ac:dyDescent="0.25">
      <c r="B920" s="1"/>
      <c r="C920" s="4"/>
      <c r="D920" s="3"/>
      <c r="E920" s="4"/>
      <c r="F920" s="4"/>
      <c r="G920" s="3"/>
      <c r="H920" s="4"/>
      <c r="I920" s="4"/>
      <c r="J920" s="14"/>
      <c r="K920" s="29"/>
    </row>
    <row r="921" spans="2:11" x14ac:dyDescent="0.25">
      <c r="B921" s="1"/>
      <c r="C921" s="4"/>
      <c r="D921" s="3"/>
      <c r="E921" s="4"/>
      <c r="F921" s="4"/>
      <c r="G921" s="3"/>
      <c r="H921" s="4"/>
      <c r="I921" s="4"/>
      <c r="J921" s="14"/>
      <c r="K921" s="29"/>
    </row>
    <row r="922" spans="2:11" x14ac:dyDescent="0.25">
      <c r="B922" s="1"/>
      <c r="C922" s="4"/>
      <c r="D922" s="3"/>
      <c r="E922" s="4"/>
      <c r="F922" s="4"/>
      <c r="G922" s="3"/>
      <c r="H922" s="4"/>
      <c r="I922" s="4"/>
      <c r="J922" s="14"/>
      <c r="K922" s="29"/>
    </row>
    <row r="923" spans="2:11" x14ac:dyDescent="0.25">
      <c r="B923" s="1"/>
      <c r="C923" s="4"/>
      <c r="D923" s="3"/>
      <c r="E923" s="4"/>
      <c r="F923" s="4"/>
      <c r="G923" s="3"/>
      <c r="H923" s="4"/>
      <c r="I923" s="4"/>
      <c r="J923" s="14"/>
      <c r="K923" s="29"/>
    </row>
    <row r="924" spans="2:11" x14ac:dyDescent="0.25">
      <c r="B924" s="1"/>
      <c r="C924" s="4"/>
      <c r="D924" s="3"/>
      <c r="E924" s="4"/>
      <c r="F924" s="4"/>
      <c r="G924" s="3"/>
      <c r="H924" s="4"/>
      <c r="I924" s="4"/>
      <c r="J924" s="14"/>
      <c r="K924" s="29"/>
    </row>
    <row r="925" spans="2:11" x14ac:dyDescent="0.25">
      <c r="B925" s="1"/>
      <c r="C925" s="4"/>
      <c r="D925" s="3"/>
      <c r="E925" s="4"/>
      <c r="F925" s="4"/>
      <c r="G925" s="3"/>
      <c r="H925" s="4"/>
      <c r="I925" s="4"/>
      <c r="J925" s="14"/>
      <c r="K925" s="29"/>
    </row>
    <row r="926" spans="2:11" x14ac:dyDescent="0.25">
      <c r="B926" s="1"/>
      <c r="C926" s="4"/>
      <c r="D926" s="3"/>
      <c r="E926" s="4"/>
      <c r="F926" s="4"/>
      <c r="G926" s="3"/>
      <c r="H926" s="4"/>
      <c r="I926" s="4"/>
      <c r="J926" s="14"/>
      <c r="K926" s="29"/>
    </row>
    <row r="927" spans="2:11" x14ac:dyDescent="0.25">
      <c r="B927" s="1"/>
      <c r="C927" s="4"/>
      <c r="D927" s="3"/>
      <c r="E927" s="4"/>
      <c r="F927" s="4"/>
      <c r="G927" s="3"/>
      <c r="H927" s="4"/>
      <c r="I927" s="4"/>
      <c r="J927" s="14"/>
      <c r="K927" s="29"/>
    </row>
    <row r="928" spans="2:11" x14ac:dyDescent="0.25">
      <c r="B928" s="1"/>
      <c r="C928" s="4"/>
      <c r="D928" s="3"/>
      <c r="E928" s="4"/>
      <c r="F928" s="4"/>
      <c r="G928" s="3"/>
      <c r="H928" s="4"/>
      <c r="I928" s="4"/>
      <c r="J928" s="14"/>
      <c r="K928" s="29"/>
    </row>
    <row r="929" spans="2:11" x14ac:dyDescent="0.25">
      <c r="B929" s="1"/>
      <c r="C929" s="4"/>
      <c r="D929" s="3"/>
      <c r="E929" s="4"/>
      <c r="F929" s="4"/>
      <c r="G929" s="3"/>
      <c r="H929" s="4"/>
      <c r="I929" s="4"/>
      <c r="J929" s="14"/>
      <c r="K929" s="29"/>
    </row>
    <row r="930" spans="2:11" x14ac:dyDescent="0.25">
      <c r="B930" s="1"/>
      <c r="C930" s="4"/>
      <c r="D930" s="3"/>
      <c r="E930" s="4"/>
      <c r="F930" s="4"/>
      <c r="G930" s="3"/>
      <c r="H930" s="4"/>
      <c r="I930" s="4"/>
      <c r="J930" s="14"/>
      <c r="K930" s="29"/>
    </row>
    <row r="931" spans="2:11" x14ac:dyDescent="0.25">
      <c r="B931" s="1"/>
      <c r="C931" s="4"/>
      <c r="D931" s="3"/>
      <c r="E931" s="4"/>
      <c r="F931" s="4"/>
      <c r="G931" s="3"/>
      <c r="H931" s="4"/>
      <c r="I931" s="4"/>
      <c r="J931" s="14"/>
      <c r="K931" s="29"/>
    </row>
    <row r="932" spans="2:11" x14ac:dyDescent="0.25">
      <c r="B932" s="1"/>
      <c r="C932" s="4"/>
      <c r="D932" s="3"/>
      <c r="E932" s="4"/>
      <c r="F932" s="4"/>
      <c r="G932" s="3"/>
      <c r="H932" s="4"/>
      <c r="I932" s="4"/>
      <c r="J932" s="14"/>
      <c r="K932" s="29"/>
    </row>
    <row r="933" spans="2:11" x14ac:dyDescent="0.25">
      <c r="B933" s="1"/>
      <c r="C933" s="4"/>
      <c r="D933" s="3"/>
      <c r="E933" s="4"/>
      <c r="F933" s="4"/>
      <c r="G933" s="3"/>
      <c r="H933" s="4"/>
      <c r="I933" s="4"/>
      <c r="J933" s="14"/>
      <c r="K933" s="29"/>
    </row>
    <row r="934" spans="2:11" x14ac:dyDescent="0.25">
      <c r="B934" s="1"/>
      <c r="C934" s="4"/>
      <c r="D934" s="3"/>
      <c r="E934" s="4"/>
      <c r="F934" s="4"/>
      <c r="G934" s="3"/>
      <c r="H934" s="4"/>
      <c r="I934" s="4"/>
      <c r="J934" s="14"/>
      <c r="K934" s="29"/>
    </row>
    <row r="935" spans="2:11" x14ac:dyDescent="0.25">
      <c r="B935" s="1"/>
      <c r="C935" s="4"/>
      <c r="D935" s="3"/>
      <c r="E935" s="4"/>
      <c r="F935" s="4"/>
      <c r="G935" s="3"/>
      <c r="H935" s="4"/>
      <c r="I935" s="4"/>
      <c r="J935" s="14"/>
      <c r="K935" s="29"/>
    </row>
    <row r="936" spans="2:11" x14ac:dyDescent="0.25">
      <c r="B936" s="1"/>
      <c r="C936" s="4"/>
      <c r="D936" s="3"/>
      <c r="E936" s="4"/>
      <c r="F936" s="4"/>
      <c r="G936" s="3"/>
      <c r="H936" s="4"/>
      <c r="I936" s="4"/>
      <c r="J936" s="14"/>
      <c r="K936" s="29"/>
    </row>
    <row r="937" spans="2:11" x14ac:dyDescent="0.25">
      <c r="B937" s="1"/>
      <c r="C937" s="4"/>
      <c r="D937" s="3"/>
      <c r="E937" s="4"/>
      <c r="F937" s="4"/>
      <c r="G937" s="3"/>
      <c r="H937" s="4"/>
      <c r="I937" s="4"/>
      <c r="J937" s="14"/>
      <c r="K937" s="29"/>
    </row>
    <row r="938" spans="2:11" x14ac:dyDescent="0.25">
      <c r="B938" s="1"/>
      <c r="C938" s="4"/>
      <c r="D938" s="3"/>
      <c r="E938" s="4"/>
      <c r="F938" s="4"/>
      <c r="G938" s="3"/>
      <c r="H938" s="4"/>
      <c r="I938" s="4"/>
      <c r="J938" s="14"/>
      <c r="K938" s="29"/>
    </row>
    <row r="939" spans="2:11" x14ac:dyDescent="0.25">
      <c r="B939" s="1"/>
      <c r="C939" s="4"/>
      <c r="D939" s="3"/>
      <c r="E939" s="4"/>
      <c r="F939" s="4"/>
      <c r="G939" s="3"/>
      <c r="H939" s="4"/>
      <c r="I939" s="4"/>
      <c r="J939" s="14"/>
      <c r="K939" s="29"/>
    </row>
    <row r="940" spans="2:11" x14ac:dyDescent="0.25">
      <c r="B940" s="1"/>
      <c r="C940" s="4"/>
      <c r="D940" s="3"/>
      <c r="E940" s="4"/>
      <c r="F940" s="4"/>
      <c r="G940" s="3"/>
      <c r="H940" s="4"/>
      <c r="I940" s="4"/>
      <c r="J940" s="14"/>
      <c r="K940" s="29"/>
    </row>
    <row r="941" spans="2:11" x14ac:dyDescent="0.25">
      <c r="B941" s="1"/>
      <c r="C941" s="4"/>
      <c r="D941" s="3"/>
      <c r="E941" s="4"/>
      <c r="F941" s="4"/>
      <c r="G941" s="3"/>
      <c r="H941" s="4"/>
      <c r="I941" s="4"/>
      <c r="J941" s="14"/>
      <c r="K941" s="29"/>
    </row>
    <row r="942" spans="2:11" x14ac:dyDescent="0.25">
      <c r="B942" s="1"/>
      <c r="C942" s="4"/>
      <c r="D942" s="3"/>
      <c r="E942" s="4"/>
      <c r="F942" s="4"/>
      <c r="G942" s="3"/>
      <c r="H942" s="4"/>
      <c r="I942" s="4"/>
      <c r="J942" s="14"/>
      <c r="K942" s="29"/>
    </row>
    <row r="943" spans="2:11" x14ac:dyDescent="0.25">
      <c r="B943" s="1"/>
      <c r="C943" s="4"/>
      <c r="D943" s="3"/>
      <c r="E943" s="4"/>
      <c r="F943" s="4"/>
      <c r="G943" s="3"/>
      <c r="H943" s="4"/>
      <c r="I943" s="4"/>
      <c r="J943" s="14"/>
      <c r="K943" s="29"/>
    </row>
    <row r="944" spans="2:11" x14ac:dyDescent="0.25">
      <c r="B944" s="1"/>
      <c r="C944" s="4"/>
      <c r="D944" s="3"/>
      <c r="E944" s="4"/>
      <c r="F944" s="4"/>
      <c r="G944" s="3"/>
      <c r="H944" s="4"/>
      <c r="I944" s="4"/>
      <c r="J944" s="14"/>
      <c r="K944" s="29"/>
    </row>
    <row r="945" spans="2:11" x14ac:dyDescent="0.25">
      <c r="B945" s="1"/>
      <c r="C945" s="4"/>
      <c r="D945" s="3"/>
      <c r="E945" s="4"/>
      <c r="F945" s="4"/>
      <c r="G945" s="3"/>
      <c r="H945" s="4"/>
      <c r="I945" s="4"/>
      <c r="J945" s="14"/>
      <c r="K945" s="29"/>
    </row>
    <row r="946" spans="2:11" x14ac:dyDescent="0.25">
      <c r="B946" s="1"/>
      <c r="C946" s="4"/>
      <c r="D946" s="3"/>
      <c r="E946" s="4"/>
      <c r="F946" s="4"/>
      <c r="G946" s="3"/>
      <c r="H946" s="4"/>
      <c r="I946" s="4"/>
      <c r="J946" s="14"/>
      <c r="K946" s="29"/>
    </row>
    <row r="947" spans="2:11" x14ac:dyDescent="0.25">
      <c r="B947" s="1"/>
      <c r="C947" s="4"/>
      <c r="D947" s="3"/>
      <c r="E947" s="4"/>
      <c r="F947" s="4"/>
      <c r="G947" s="3"/>
      <c r="H947" s="4"/>
      <c r="I947" s="4"/>
      <c r="J947" s="14"/>
      <c r="K947" s="29"/>
    </row>
    <row r="948" spans="2:11" x14ac:dyDescent="0.25">
      <c r="B948" s="1"/>
      <c r="C948" s="4"/>
      <c r="D948" s="3"/>
      <c r="E948" s="4"/>
      <c r="F948" s="4"/>
      <c r="G948" s="3"/>
      <c r="H948" s="4"/>
      <c r="I948" s="4"/>
      <c r="J948" s="14"/>
      <c r="K948" s="29"/>
    </row>
    <row r="949" spans="2:11" x14ac:dyDescent="0.25">
      <c r="B949" s="1"/>
      <c r="C949" s="4"/>
      <c r="D949" s="3"/>
      <c r="E949" s="4"/>
      <c r="F949" s="4"/>
      <c r="G949" s="3"/>
      <c r="H949" s="4"/>
      <c r="I949" s="4"/>
      <c r="J949" s="14"/>
      <c r="K949" s="29"/>
    </row>
    <row r="950" spans="2:11" x14ac:dyDescent="0.25">
      <c r="B950" s="1"/>
      <c r="C950" s="4"/>
      <c r="D950" s="3"/>
      <c r="E950" s="4"/>
      <c r="F950" s="4"/>
      <c r="G950" s="3"/>
      <c r="H950" s="4"/>
      <c r="I950" s="4"/>
      <c r="J950" s="14"/>
      <c r="K950" s="29"/>
    </row>
    <row r="951" spans="2:11" x14ac:dyDescent="0.25">
      <c r="B951" s="1"/>
      <c r="C951" s="4"/>
      <c r="D951" s="3"/>
      <c r="E951" s="4"/>
      <c r="F951" s="4"/>
      <c r="G951" s="3"/>
      <c r="H951" s="4"/>
      <c r="I951" s="4"/>
      <c r="J951" s="14"/>
      <c r="K951" s="29"/>
    </row>
    <row r="952" spans="2:11" x14ac:dyDescent="0.25">
      <c r="B952" s="1"/>
      <c r="C952" s="4"/>
      <c r="D952" s="3"/>
      <c r="E952" s="4"/>
      <c r="F952" s="4"/>
      <c r="G952" s="3"/>
      <c r="H952" s="4"/>
      <c r="I952" s="4"/>
      <c r="J952" s="14"/>
      <c r="K952" s="29"/>
    </row>
    <row r="953" spans="2:11" x14ac:dyDescent="0.25">
      <c r="B953" s="1"/>
      <c r="C953" s="4"/>
      <c r="D953" s="3"/>
      <c r="E953" s="4"/>
      <c r="F953" s="4"/>
      <c r="G953" s="3"/>
      <c r="H953" s="4"/>
      <c r="I953" s="4"/>
      <c r="J953" s="14"/>
      <c r="K953" s="29"/>
    </row>
    <row r="954" spans="2:11" x14ac:dyDescent="0.25">
      <c r="B954" s="1"/>
      <c r="C954" s="4"/>
      <c r="D954" s="3"/>
      <c r="E954" s="4"/>
      <c r="F954" s="4"/>
      <c r="G954" s="3"/>
      <c r="H954" s="4"/>
      <c r="I954" s="4"/>
      <c r="J954" s="14"/>
      <c r="K954" s="29"/>
    </row>
    <row r="955" spans="2:11" x14ac:dyDescent="0.25">
      <c r="B955" s="1"/>
      <c r="C955" s="4"/>
      <c r="D955" s="3"/>
      <c r="E955" s="4"/>
      <c r="F955" s="4"/>
      <c r="G955" s="3"/>
      <c r="H955" s="4"/>
      <c r="I955" s="4"/>
      <c r="J955" s="14"/>
      <c r="K955" s="29"/>
    </row>
    <row r="956" spans="2:11" x14ac:dyDescent="0.25">
      <c r="B956" s="1"/>
      <c r="C956" s="4"/>
      <c r="D956" s="3"/>
      <c r="E956" s="4"/>
      <c r="F956" s="4"/>
      <c r="G956" s="3"/>
      <c r="H956" s="4"/>
      <c r="I956" s="4"/>
      <c r="J956" s="14"/>
      <c r="K956" s="29"/>
    </row>
    <row r="957" spans="2:11" x14ac:dyDescent="0.25">
      <c r="B957" s="1"/>
      <c r="C957" s="4"/>
      <c r="D957" s="3"/>
      <c r="E957" s="4"/>
      <c r="F957" s="4"/>
      <c r="G957" s="3"/>
      <c r="H957" s="4"/>
      <c r="I957" s="4"/>
      <c r="J957" s="14"/>
      <c r="K957" s="29"/>
    </row>
    <row r="958" spans="2:11" x14ac:dyDescent="0.25">
      <c r="B958" s="1"/>
      <c r="C958" s="4"/>
      <c r="D958" s="3"/>
      <c r="E958" s="4"/>
      <c r="F958" s="4"/>
      <c r="G958" s="3"/>
      <c r="H958" s="4"/>
      <c r="I958" s="4"/>
      <c r="J958" s="14"/>
      <c r="K958" s="29"/>
    </row>
    <row r="959" spans="2:11" x14ac:dyDescent="0.25">
      <c r="B959" s="1"/>
      <c r="C959" s="4"/>
      <c r="D959" s="3"/>
      <c r="E959" s="4"/>
      <c r="F959" s="4"/>
      <c r="G959" s="3"/>
      <c r="H959" s="4"/>
      <c r="I959" s="4"/>
      <c r="J959" s="14"/>
      <c r="K959" s="29"/>
    </row>
    <row r="960" spans="2:11" x14ac:dyDescent="0.25">
      <c r="B960" s="1"/>
      <c r="C960" s="4"/>
      <c r="D960" s="3"/>
      <c r="E960" s="4"/>
      <c r="F960" s="4"/>
      <c r="G960" s="3"/>
      <c r="H960" s="4"/>
      <c r="I960" s="4"/>
      <c r="J960" s="14"/>
      <c r="K960" s="29"/>
    </row>
    <row r="961" spans="2:11" x14ac:dyDescent="0.25">
      <c r="B961" s="1"/>
      <c r="C961" s="4"/>
      <c r="D961" s="3"/>
      <c r="E961" s="4"/>
      <c r="F961" s="4"/>
      <c r="G961" s="3"/>
      <c r="H961" s="4"/>
      <c r="I961" s="4"/>
      <c r="J961" s="14"/>
      <c r="K961" s="29"/>
    </row>
    <row r="962" spans="2:11" x14ac:dyDescent="0.25">
      <c r="B962" s="1"/>
      <c r="C962" s="4"/>
      <c r="D962" s="3"/>
      <c r="E962" s="4"/>
      <c r="F962" s="4"/>
      <c r="G962" s="3"/>
      <c r="H962" s="4"/>
      <c r="I962" s="4"/>
      <c r="J962" s="14"/>
      <c r="K962" s="29"/>
    </row>
    <row r="963" spans="2:11" x14ac:dyDescent="0.25">
      <c r="B963" s="1"/>
      <c r="C963" s="4"/>
      <c r="D963" s="3"/>
      <c r="E963" s="4"/>
      <c r="F963" s="4"/>
      <c r="G963" s="3"/>
      <c r="H963" s="4"/>
      <c r="I963" s="4"/>
      <c r="J963" s="14"/>
      <c r="K963" s="29"/>
    </row>
    <row r="964" spans="2:11" x14ac:dyDescent="0.25">
      <c r="B964" s="1"/>
      <c r="C964" s="4"/>
      <c r="D964" s="3"/>
      <c r="E964" s="4"/>
      <c r="F964" s="4"/>
      <c r="G964" s="3"/>
      <c r="H964" s="4"/>
      <c r="I964" s="4"/>
      <c r="J964" s="14"/>
      <c r="K964" s="29"/>
    </row>
    <row r="965" spans="2:11" x14ac:dyDescent="0.25">
      <c r="B965" s="1"/>
      <c r="C965" s="4"/>
      <c r="D965" s="3"/>
      <c r="E965" s="4"/>
      <c r="F965" s="4"/>
      <c r="G965" s="3"/>
      <c r="H965" s="4"/>
      <c r="I965" s="4"/>
      <c r="J965" s="14"/>
      <c r="K965" s="29"/>
    </row>
    <row r="966" spans="2:11" x14ac:dyDescent="0.25">
      <c r="B966" s="1"/>
      <c r="C966" s="4"/>
      <c r="D966" s="3"/>
      <c r="E966" s="4"/>
      <c r="F966" s="4"/>
      <c r="G966" s="3"/>
      <c r="H966" s="4"/>
      <c r="I966" s="4"/>
      <c r="J966" s="14"/>
      <c r="K966" s="29"/>
    </row>
    <row r="967" spans="2:11" x14ac:dyDescent="0.25">
      <c r="B967" s="1"/>
      <c r="C967" s="4"/>
      <c r="D967" s="3"/>
      <c r="E967" s="4"/>
      <c r="F967" s="4"/>
      <c r="G967" s="3"/>
      <c r="H967" s="4"/>
      <c r="I967" s="4"/>
      <c r="J967" s="14"/>
      <c r="K967" s="29"/>
    </row>
    <row r="968" spans="2:11" x14ac:dyDescent="0.25">
      <c r="B968" s="1"/>
      <c r="C968" s="4"/>
      <c r="D968" s="3"/>
      <c r="E968" s="4"/>
      <c r="F968" s="4"/>
      <c r="G968" s="3"/>
      <c r="H968" s="4"/>
      <c r="I968" s="4"/>
      <c r="J968" s="14"/>
      <c r="K968" s="29"/>
    </row>
    <row r="969" spans="2:11" x14ac:dyDescent="0.25">
      <c r="B969" s="1"/>
      <c r="C969" s="4"/>
      <c r="D969" s="3"/>
      <c r="E969" s="4"/>
      <c r="F969" s="4"/>
      <c r="G969" s="3"/>
      <c r="H969" s="4"/>
      <c r="I969" s="4"/>
      <c r="J969" s="14"/>
      <c r="K969" s="29"/>
    </row>
    <row r="970" spans="2:11" x14ac:dyDescent="0.25">
      <c r="B970" s="1"/>
      <c r="C970" s="4"/>
      <c r="D970" s="3"/>
      <c r="E970" s="4"/>
      <c r="F970" s="4"/>
      <c r="G970" s="3"/>
      <c r="H970" s="4"/>
      <c r="I970" s="4"/>
      <c r="J970" s="14"/>
      <c r="K970" s="29"/>
    </row>
    <row r="971" spans="2:11" x14ac:dyDescent="0.25">
      <c r="B971" s="1"/>
      <c r="C971" s="4"/>
      <c r="D971" s="3"/>
      <c r="E971" s="4"/>
      <c r="F971" s="4"/>
      <c r="G971" s="3"/>
      <c r="H971" s="4"/>
      <c r="I971" s="4"/>
      <c r="J971" s="14"/>
      <c r="K971" s="29"/>
    </row>
    <row r="972" spans="2:11" x14ac:dyDescent="0.25">
      <c r="B972" s="1"/>
      <c r="C972" s="4"/>
      <c r="D972" s="3"/>
      <c r="E972" s="4"/>
      <c r="F972" s="4"/>
      <c r="G972" s="3"/>
      <c r="H972" s="4"/>
      <c r="I972" s="4"/>
      <c r="J972" s="14"/>
      <c r="K972" s="29"/>
    </row>
    <row r="973" spans="2:11" x14ac:dyDescent="0.25">
      <c r="B973" s="1"/>
      <c r="C973" s="4"/>
      <c r="D973" s="3"/>
      <c r="E973" s="4"/>
      <c r="F973" s="4"/>
      <c r="G973" s="3"/>
      <c r="H973" s="4"/>
      <c r="I973" s="4"/>
      <c r="J973" s="14"/>
      <c r="K973" s="29"/>
    </row>
    <row r="974" spans="2:11" x14ac:dyDescent="0.25">
      <c r="B974" s="1"/>
      <c r="C974" s="4"/>
      <c r="D974" s="3"/>
      <c r="E974" s="4"/>
      <c r="F974" s="4"/>
      <c r="G974" s="3"/>
      <c r="H974" s="4"/>
      <c r="I974" s="4"/>
      <c r="J974" s="14"/>
      <c r="K974" s="29"/>
    </row>
    <row r="975" spans="2:11" x14ac:dyDescent="0.25">
      <c r="B975" s="1"/>
      <c r="C975" s="4"/>
      <c r="D975" s="3"/>
      <c r="E975" s="4"/>
      <c r="F975" s="4"/>
      <c r="G975" s="3"/>
      <c r="H975" s="4"/>
      <c r="I975" s="4"/>
      <c r="J975" s="14"/>
      <c r="K975" s="29"/>
    </row>
    <row r="976" spans="2:11" x14ac:dyDescent="0.25">
      <c r="B976" s="1"/>
      <c r="C976" s="4"/>
      <c r="D976" s="3"/>
      <c r="E976" s="4"/>
      <c r="F976" s="4"/>
      <c r="G976" s="3"/>
      <c r="H976" s="4"/>
      <c r="I976" s="4"/>
      <c r="J976" s="14"/>
      <c r="K976" s="29"/>
    </row>
    <row r="977" spans="2:11" x14ac:dyDescent="0.25">
      <c r="B977" s="1"/>
      <c r="C977" s="4"/>
      <c r="D977" s="3"/>
      <c r="E977" s="4"/>
      <c r="F977" s="4"/>
      <c r="G977" s="3"/>
      <c r="H977" s="4"/>
      <c r="I977" s="4"/>
      <c r="J977" s="14"/>
      <c r="K977" s="29"/>
    </row>
    <row r="978" spans="2:11" x14ac:dyDescent="0.25">
      <c r="B978" s="1"/>
      <c r="C978" s="4"/>
      <c r="D978" s="3"/>
      <c r="E978" s="4"/>
      <c r="F978" s="4"/>
      <c r="G978" s="3"/>
      <c r="H978" s="4"/>
      <c r="I978" s="4"/>
      <c r="J978" s="14"/>
      <c r="K978" s="29"/>
    </row>
    <row r="979" spans="2:11" x14ac:dyDescent="0.25">
      <c r="B979" s="1"/>
      <c r="C979" s="4"/>
      <c r="D979" s="3"/>
      <c r="E979" s="4"/>
      <c r="F979" s="4"/>
      <c r="G979" s="3"/>
      <c r="H979" s="4"/>
      <c r="I979" s="4"/>
      <c r="J979" s="14"/>
      <c r="K979" s="29"/>
    </row>
    <row r="980" spans="2:11" x14ac:dyDescent="0.25">
      <c r="B980" s="1"/>
      <c r="C980" s="4"/>
      <c r="D980" s="3"/>
      <c r="E980" s="4"/>
      <c r="F980" s="4"/>
      <c r="G980" s="3"/>
      <c r="H980" s="4"/>
      <c r="I980" s="4"/>
      <c r="J980" s="14"/>
      <c r="K980" s="29"/>
    </row>
    <row r="981" spans="2:11" x14ac:dyDescent="0.25">
      <c r="B981" s="1"/>
      <c r="C981" s="4"/>
      <c r="D981" s="3"/>
      <c r="E981" s="4"/>
      <c r="F981" s="4"/>
      <c r="G981" s="3"/>
      <c r="H981" s="4"/>
      <c r="I981" s="4"/>
      <c r="J981" s="14"/>
      <c r="K981" s="29"/>
    </row>
    <row r="982" spans="2:11" x14ac:dyDescent="0.25">
      <c r="B982" s="1"/>
      <c r="C982" s="4"/>
      <c r="D982" s="3"/>
      <c r="E982" s="4"/>
      <c r="F982" s="4"/>
      <c r="G982" s="3"/>
      <c r="H982" s="4"/>
      <c r="I982" s="4"/>
      <c r="J982" s="14"/>
      <c r="K982" s="29"/>
    </row>
    <row r="983" spans="2:11" x14ac:dyDescent="0.25">
      <c r="B983" s="1"/>
      <c r="C983" s="4"/>
      <c r="D983" s="3"/>
      <c r="E983" s="4"/>
      <c r="F983" s="4"/>
      <c r="G983" s="3"/>
      <c r="H983" s="4"/>
      <c r="I983" s="4"/>
      <c r="J983" s="14"/>
      <c r="K983" s="29"/>
    </row>
    <row r="984" spans="2:11" x14ac:dyDescent="0.25">
      <c r="B984" s="1"/>
      <c r="C984" s="4"/>
      <c r="D984" s="3"/>
      <c r="E984" s="4"/>
      <c r="F984" s="4"/>
      <c r="G984" s="3"/>
      <c r="H984" s="4"/>
      <c r="I984" s="4"/>
      <c r="J984" s="14"/>
      <c r="K984" s="29"/>
    </row>
    <row r="985" spans="2:11" x14ac:dyDescent="0.25">
      <c r="B985" s="1"/>
      <c r="C985" s="4"/>
      <c r="D985" s="3"/>
      <c r="E985" s="4"/>
      <c r="F985" s="4"/>
      <c r="G985" s="3"/>
      <c r="H985" s="4"/>
      <c r="I985" s="4"/>
      <c r="J985" s="14"/>
      <c r="K985" s="29"/>
    </row>
    <row r="986" spans="2:11" x14ac:dyDescent="0.25">
      <c r="B986" s="1"/>
      <c r="C986" s="4"/>
      <c r="D986" s="3"/>
      <c r="E986" s="4"/>
      <c r="F986" s="4"/>
      <c r="G986" s="3"/>
      <c r="H986" s="4"/>
      <c r="I986" s="4"/>
      <c r="J986" s="14"/>
      <c r="K986" s="29"/>
    </row>
    <row r="987" spans="2:11" x14ac:dyDescent="0.25">
      <c r="B987" s="1"/>
      <c r="C987" s="4"/>
      <c r="D987" s="3"/>
      <c r="E987" s="4"/>
      <c r="F987" s="4"/>
      <c r="G987" s="3"/>
      <c r="H987" s="4"/>
      <c r="I987" s="4"/>
      <c r="J987" s="14"/>
      <c r="K987" s="29"/>
    </row>
    <row r="988" spans="2:11" x14ac:dyDescent="0.25">
      <c r="B988" s="1"/>
      <c r="C988" s="4"/>
      <c r="D988" s="3"/>
      <c r="E988" s="4"/>
      <c r="F988" s="4"/>
      <c r="G988" s="3"/>
      <c r="H988" s="4"/>
      <c r="I988" s="4"/>
      <c r="J988" s="14"/>
      <c r="K988" s="29"/>
    </row>
    <row r="989" spans="2:11" x14ac:dyDescent="0.25">
      <c r="B989" s="1"/>
      <c r="C989" s="4"/>
      <c r="D989" s="3"/>
      <c r="E989" s="4"/>
      <c r="F989" s="4"/>
      <c r="G989" s="3"/>
      <c r="H989" s="4"/>
      <c r="I989" s="4"/>
      <c r="J989" s="14"/>
      <c r="K989" s="29"/>
    </row>
    <row r="990" spans="2:11" x14ac:dyDescent="0.25">
      <c r="B990" s="1"/>
      <c r="C990" s="4"/>
      <c r="D990" s="3"/>
      <c r="E990" s="4"/>
      <c r="F990" s="4"/>
      <c r="G990" s="3"/>
      <c r="H990" s="4"/>
      <c r="I990" s="4"/>
      <c r="J990" s="14"/>
      <c r="K990" s="29"/>
    </row>
    <row r="991" spans="2:11" x14ac:dyDescent="0.25">
      <c r="B991" s="1"/>
      <c r="C991" s="4"/>
      <c r="D991" s="3"/>
      <c r="E991" s="4"/>
      <c r="F991" s="4"/>
      <c r="G991" s="3"/>
      <c r="H991" s="4"/>
      <c r="I991" s="4"/>
      <c r="J991" s="14"/>
      <c r="K991" s="29"/>
    </row>
    <row r="992" spans="2:11" x14ac:dyDescent="0.25">
      <c r="B992" s="1"/>
      <c r="C992" s="4"/>
      <c r="D992" s="3"/>
      <c r="E992" s="4"/>
      <c r="F992" s="4"/>
      <c r="G992" s="3"/>
      <c r="H992" s="4"/>
      <c r="I992" s="4"/>
      <c r="J992" s="14"/>
      <c r="K992" s="29"/>
    </row>
    <row r="993" spans="2:11" x14ac:dyDescent="0.25">
      <c r="B993" s="1"/>
      <c r="C993" s="4"/>
      <c r="D993" s="3"/>
      <c r="E993" s="4"/>
      <c r="F993" s="4"/>
      <c r="G993" s="3"/>
      <c r="H993" s="4"/>
      <c r="I993" s="4"/>
      <c r="J993" s="14"/>
      <c r="K993" s="29"/>
    </row>
    <row r="994" spans="2:11" x14ac:dyDescent="0.25">
      <c r="B994" s="1"/>
      <c r="C994" s="4"/>
      <c r="D994" s="3"/>
      <c r="E994" s="4"/>
      <c r="F994" s="4"/>
      <c r="G994" s="3"/>
      <c r="H994" s="4"/>
      <c r="I994" s="4"/>
      <c r="J994" s="14"/>
      <c r="K994" s="29"/>
    </row>
    <row r="995" spans="2:11" x14ac:dyDescent="0.25">
      <c r="B995" s="1"/>
      <c r="C995" s="4"/>
      <c r="D995" s="3"/>
      <c r="E995" s="4"/>
      <c r="F995" s="4"/>
      <c r="G995" s="3"/>
      <c r="H995" s="4"/>
      <c r="I995" s="4"/>
      <c r="J995" s="14"/>
      <c r="K995" s="29"/>
    </row>
    <row r="996" spans="2:11" x14ac:dyDescent="0.25">
      <c r="B996" s="1"/>
      <c r="C996" s="4"/>
      <c r="D996" s="3"/>
      <c r="E996" s="4"/>
      <c r="F996" s="4"/>
      <c r="G996" s="3"/>
      <c r="H996" s="4"/>
      <c r="I996" s="4"/>
      <c r="J996" s="14"/>
      <c r="K996" s="29"/>
    </row>
    <row r="997" spans="2:11" x14ac:dyDescent="0.25">
      <c r="B997" s="1"/>
      <c r="C997" s="4"/>
      <c r="D997" s="3"/>
      <c r="E997" s="4"/>
      <c r="F997" s="4"/>
      <c r="G997" s="3"/>
      <c r="H997" s="4"/>
      <c r="I997" s="4"/>
      <c r="J997" s="14"/>
      <c r="K997" s="29"/>
    </row>
    <row r="998" spans="2:11" x14ac:dyDescent="0.25">
      <c r="B998" s="1"/>
      <c r="C998" s="4"/>
      <c r="D998" s="3"/>
      <c r="E998" s="4"/>
      <c r="F998" s="4"/>
      <c r="G998" s="3"/>
      <c r="H998" s="4"/>
      <c r="I998" s="4"/>
      <c r="J998" s="14"/>
      <c r="K998" s="29"/>
    </row>
    <row r="999" spans="2:11" x14ac:dyDescent="0.25">
      <c r="B999" s="1"/>
      <c r="C999" s="4"/>
      <c r="D999" s="3"/>
      <c r="E999" s="4"/>
      <c r="F999" s="4"/>
      <c r="G999" s="3"/>
      <c r="H999" s="4"/>
      <c r="I999" s="4"/>
      <c r="J999" s="14"/>
      <c r="K999" s="29"/>
    </row>
    <row r="1000" spans="2:11" x14ac:dyDescent="0.25">
      <c r="B1000" s="1"/>
      <c r="C1000" s="4"/>
      <c r="D1000" s="3"/>
      <c r="E1000" s="4"/>
      <c r="F1000" s="4"/>
      <c r="G1000" s="3"/>
      <c r="H1000" s="4"/>
      <c r="I1000" s="4"/>
      <c r="J1000" s="14"/>
      <c r="K1000" s="29"/>
    </row>
    <row r="1001" spans="2:11" x14ac:dyDescent="0.25">
      <c r="B1001" s="1"/>
      <c r="C1001" s="4"/>
      <c r="D1001" s="3"/>
      <c r="E1001" s="4"/>
      <c r="F1001" s="4"/>
      <c r="G1001" s="3"/>
      <c r="H1001" s="4"/>
      <c r="I1001" s="4"/>
      <c r="J1001" s="14"/>
      <c r="K1001" s="29"/>
    </row>
    <row r="1002" spans="2:11" x14ac:dyDescent="0.25">
      <c r="B1002" s="1"/>
      <c r="C1002" s="4"/>
      <c r="D1002" s="3"/>
      <c r="E1002" s="4"/>
      <c r="F1002" s="4"/>
      <c r="G1002" s="3"/>
      <c r="H1002" s="4"/>
      <c r="I1002" s="4"/>
      <c r="J1002" s="14"/>
      <c r="K1002" s="29"/>
    </row>
    <row r="1003" spans="2:11" x14ac:dyDescent="0.25">
      <c r="B1003" s="1"/>
      <c r="C1003" s="4"/>
      <c r="D1003" s="3"/>
      <c r="E1003" s="4"/>
      <c r="F1003" s="4"/>
      <c r="G1003" s="3"/>
      <c r="H1003" s="4"/>
      <c r="I1003" s="4"/>
      <c r="J1003" s="14"/>
      <c r="K1003" s="29"/>
    </row>
    <row r="1004" spans="2:11" x14ac:dyDescent="0.25">
      <c r="B1004" s="1"/>
      <c r="C1004" s="4"/>
      <c r="D1004" s="3"/>
      <c r="E1004" s="4"/>
      <c r="F1004" s="4"/>
      <c r="G1004" s="3"/>
      <c r="H1004" s="4"/>
      <c r="I1004" s="4"/>
      <c r="J1004" s="14"/>
      <c r="K1004" s="29"/>
    </row>
    <row r="1005" spans="2:11" x14ac:dyDescent="0.25">
      <c r="B1005" s="1"/>
      <c r="C1005" s="4"/>
      <c r="D1005" s="3"/>
      <c r="E1005" s="4"/>
      <c r="F1005" s="4"/>
      <c r="G1005" s="3"/>
      <c r="H1005" s="4"/>
      <c r="I1005" s="4"/>
      <c r="J1005" s="14"/>
      <c r="K1005" s="29"/>
    </row>
    <row r="1006" spans="2:11" x14ac:dyDescent="0.25">
      <c r="B1006" s="1"/>
      <c r="C1006" s="4"/>
      <c r="D1006" s="3"/>
      <c r="E1006" s="4"/>
      <c r="F1006" s="4"/>
      <c r="G1006" s="3"/>
      <c r="H1006" s="4"/>
      <c r="I1006" s="4"/>
      <c r="J1006" s="14"/>
      <c r="K1006" s="29"/>
    </row>
    <row r="1007" spans="2:11" x14ac:dyDescent="0.25">
      <c r="B1007" s="1"/>
      <c r="C1007" s="4"/>
      <c r="D1007" s="3"/>
      <c r="E1007" s="4"/>
      <c r="F1007" s="4"/>
      <c r="G1007" s="3"/>
      <c r="H1007" s="4"/>
      <c r="I1007" s="4"/>
      <c r="J1007" s="14"/>
      <c r="K1007" s="29"/>
    </row>
    <row r="1008" spans="2:11" x14ac:dyDescent="0.25">
      <c r="B1008" s="1"/>
      <c r="C1008" s="4"/>
      <c r="D1008" s="3"/>
      <c r="E1008" s="4"/>
      <c r="F1008" s="4"/>
      <c r="G1008" s="3"/>
      <c r="H1008" s="4"/>
      <c r="I1008" s="4"/>
      <c r="J1008" s="14"/>
      <c r="K1008" s="29"/>
    </row>
    <row r="1009" spans="2:11" x14ac:dyDescent="0.25">
      <c r="B1009" s="1"/>
      <c r="C1009" s="4"/>
      <c r="D1009" s="3"/>
      <c r="E1009" s="4"/>
      <c r="F1009" s="4"/>
      <c r="G1009" s="3"/>
      <c r="H1009" s="4"/>
      <c r="I1009" s="4"/>
      <c r="J1009" s="14"/>
      <c r="K1009" s="29"/>
    </row>
    <row r="1010" spans="2:11" x14ac:dyDescent="0.25">
      <c r="B1010" s="1"/>
      <c r="C1010" s="4"/>
      <c r="D1010" s="3"/>
      <c r="E1010" s="4"/>
      <c r="F1010" s="4"/>
      <c r="G1010" s="3"/>
      <c r="H1010" s="4"/>
      <c r="I1010" s="4"/>
      <c r="J1010" s="14"/>
      <c r="K1010" s="29"/>
    </row>
    <row r="1011" spans="2:11" x14ac:dyDescent="0.25">
      <c r="B1011" s="1"/>
      <c r="C1011" s="4"/>
      <c r="D1011" s="3"/>
      <c r="E1011" s="4"/>
      <c r="F1011" s="4"/>
      <c r="G1011" s="3"/>
      <c r="H1011" s="4"/>
      <c r="I1011" s="4"/>
      <c r="J1011" s="14"/>
      <c r="K1011" s="29"/>
    </row>
    <row r="1012" spans="2:11" x14ac:dyDescent="0.25">
      <c r="B1012" s="1"/>
      <c r="C1012" s="4"/>
      <c r="D1012" s="3"/>
      <c r="E1012" s="4"/>
      <c r="F1012" s="4"/>
      <c r="G1012" s="3"/>
      <c r="H1012" s="4"/>
      <c r="I1012" s="4"/>
      <c r="J1012" s="14"/>
      <c r="K1012" s="29"/>
    </row>
    <row r="1013" spans="2:11" x14ac:dyDescent="0.25">
      <c r="B1013" s="1"/>
      <c r="C1013" s="4"/>
      <c r="D1013" s="3"/>
      <c r="E1013" s="4"/>
      <c r="F1013" s="4"/>
      <c r="G1013" s="3"/>
      <c r="H1013" s="4"/>
      <c r="I1013" s="4"/>
      <c r="J1013" s="14"/>
      <c r="K1013" s="29"/>
    </row>
    <row r="1014" spans="2:11" x14ac:dyDescent="0.25">
      <c r="B1014" s="1"/>
      <c r="C1014" s="4"/>
      <c r="D1014" s="3"/>
      <c r="E1014" s="4"/>
      <c r="F1014" s="4"/>
      <c r="G1014" s="3"/>
      <c r="H1014" s="4"/>
      <c r="I1014" s="4"/>
      <c r="J1014" s="14"/>
      <c r="K1014" s="29"/>
    </row>
    <row r="1015" spans="2:11" x14ac:dyDescent="0.25">
      <c r="B1015" s="1"/>
      <c r="C1015" s="4"/>
      <c r="D1015" s="3"/>
      <c r="E1015" s="4"/>
      <c r="F1015" s="4"/>
      <c r="G1015" s="3"/>
      <c r="H1015" s="4"/>
      <c r="I1015" s="4"/>
      <c r="J1015" s="14"/>
      <c r="K1015" s="29"/>
    </row>
    <row r="1016" spans="2:11" x14ac:dyDescent="0.25">
      <c r="B1016" s="1"/>
      <c r="C1016" s="4"/>
      <c r="D1016" s="3"/>
      <c r="E1016" s="4"/>
      <c r="F1016" s="4"/>
      <c r="G1016" s="3"/>
      <c r="H1016" s="4"/>
      <c r="I1016" s="4"/>
      <c r="J1016" s="14"/>
      <c r="K1016" s="29"/>
    </row>
    <row r="1017" spans="2:11" x14ac:dyDescent="0.25">
      <c r="B1017" s="1"/>
      <c r="C1017" s="4"/>
      <c r="D1017" s="3"/>
      <c r="E1017" s="4"/>
      <c r="F1017" s="4"/>
      <c r="G1017" s="3"/>
      <c r="H1017" s="4"/>
      <c r="I1017" s="4"/>
      <c r="J1017" s="14"/>
      <c r="K1017" s="29"/>
    </row>
    <row r="1018" spans="2:11" x14ac:dyDescent="0.25">
      <c r="B1018" s="1"/>
      <c r="C1018" s="4"/>
      <c r="D1018" s="3"/>
      <c r="E1018" s="4"/>
      <c r="F1018" s="4"/>
      <c r="G1018" s="3"/>
      <c r="H1018" s="4"/>
      <c r="I1018" s="4"/>
      <c r="J1018" s="14"/>
      <c r="K1018" s="29"/>
    </row>
    <row r="1019" spans="2:11" x14ac:dyDescent="0.25">
      <c r="B1019" s="1"/>
      <c r="C1019" s="4"/>
      <c r="D1019" s="3"/>
      <c r="E1019" s="4"/>
      <c r="F1019" s="4"/>
      <c r="G1019" s="3"/>
      <c r="H1019" s="4"/>
      <c r="I1019" s="4"/>
      <c r="J1019" s="14"/>
      <c r="K1019" s="29"/>
    </row>
    <row r="1020" spans="2:11" x14ac:dyDescent="0.25">
      <c r="B1020" s="1"/>
      <c r="C1020" s="4"/>
      <c r="D1020" s="3"/>
      <c r="E1020" s="4"/>
      <c r="F1020" s="4"/>
      <c r="G1020" s="3"/>
      <c r="H1020" s="4"/>
      <c r="I1020" s="4"/>
      <c r="J1020" s="14"/>
      <c r="K1020" s="29"/>
    </row>
    <row r="1021" spans="2:11" x14ac:dyDescent="0.25">
      <c r="B1021" s="1"/>
      <c r="C1021" s="4"/>
      <c r="D1021" s="3"/>
      <c r="E1021" s="4"/>
      <c r="F1021" s="4"/>
      <c r="G1021" s="3"/>
      <c r="H1021" s="4"/>
      <c r="I1021" s="4"/>
      <c r="J1021" s="14"/>
      <c r="K1021" s="29"/>
    </row>
    <row r="1022" spans="2:11" x14ac:dyDescent="0.25">
      <c r="B1022" s="1"/>
      <c r="C1022" s="4"/>
      <c r="D1022" s="3"/>
      <c r="E1022" s="4"/>
      <c r="F1022" s="4"/>
      <c r="G1022" s="3"/>
      <c r="H1022" s="4"/>
      <c r="I1022" s="4"/>
      <c r="J1022" s="14"/>
      <c r="K1022" s="29"/>
    </row>
    <row r="1023" spans="2:11" x14ac:dyDescent="0.25">
      <c r="B1023" s="1"/>
      <c r="C1023" s="4"/>
      <c r="D1023" s="3"/>
      <c r="E1023" s="4"/>
      <c r="F1023" s="4"/>
      <c r="G1023" s="3"/>
      <c r="H1023" s="4"/>
      <c r="I1023" s="4"/>
      <c r="J1023" s="14"/>
      <c r="K1023" s="29"/>
    </row>
    <row r="1024" spans="2:11" x14ac:dyDescent="0.25">
      <c r="B1024" s="1"/>
      <c r="C1024" s="4"/>
      <c r="D1024" s="3"/>
      <c r="E1024" s="4"/>
      <c r="F1024" s="4"/>
      <c r="G1024" s="3"/>
      <c r="H1024" s="4"/>
      <c r="I1024" s="4"/>
      <c r="J1024" s="14"/>
      <c r="K1024" s="29"/>
    </row>
    <row r="1025" spans="2:11" x14ac:dyDescent="0.25">
      <c r="B1025" s="1"/>
      <c r="C1025" s="4"/>
      <c r="D1025" s="3"/>
      <c r="E1025" s="4"/>
      <c r="F1025" s="4"/>
      <c r="G1025" s="3"/>
      <c r="H1025" s="4"/>
      <c r="I1025" s="4"/>
      <c r="J1025" s="14"/>
      <c r="K1025" s="29"/>
    </row>
    <row r="1026" spans="2:11" x14ac:dyDescent="0.25">
      <c r="B1026" s="1"/>
      <c r="C1026" s="4"/>
      <c r="D1026" s="3"/>
      <c r="E1026" s="4"/>
      <c r="F1026" s="4"/>
      <c r="G1026" s="3"/>
      <c r="H1026" s="4"/>
      <c r="I1026" s="4"/>
      <c r="J1026" s="14"/>
      <c r="K1026" s="29"/>
    </row>
    <row r="1027" spans="2:11" x14ac:dyDescent="0.25">
      <c r="B1027" s="1"/>
      <c r="C1027" s="4"/>
      <c r="D1027" s="3"/>
      <c r="E1027" s="4"/>
      <c r="F1027" s="4"/>
      <c r="G1027" s="3"/>
      <c r="H1027" s="4"/>
      <c r="I1027" s="4"/>
      <c r="J1027" s="14"/>
      <c r="K1027" s="29"/>
    </row>
    <row r="1028" spans="2:11" x14ac:dyDescent="0.25">
      <c r="B1028" s="1"/>
      <c r="C1028" s="4"/>
      <c r="D1028" s="3"/>
      <c r="E1028" s="4"/>
      <c r="F1028" s="4"/>
      <c r="G1028" s="3"/>
      <c r="H1028" s="4"/>
      <c r="I1028" s="4"/>
      <c r="J1028" s="14"/>
      <c r="K1028" s="29"/>
    </row>
    <row r="1029" spans="2:11" x14ac:dyDescent="0.25">
      <c r="B1029" s="1"/>
      <c r="C1029" s="4"/>
      <c r="D1029" s="3"/>
      <c r="E1029" s="4"/>
      <c r="F1029" s="4"/>
      <c r="G1029" s="3"/>
      <c r="H1029" s="4"/>
      <c r="I1029" s="4"/>
      <c r="J1029" s="14"/>
      <c r="K1029" s="29"/>
    </row>
    <row r="1030" spans="2:11" x14ac:dyDescent="0.25">
      <c r="B1030" s="1"/>
      <c r="C1030" s="4"/>
      <c r="D1030" s="3"/>
      <c r="E1030" s="4"/>
      <c r="F1030" s="4"/>
      <c r="G1030" s="3"/>
      <c r="H1030" s="4"/>
      <c r="I1030" s="4"/>
      <c r="J1030" s="14"/>
      <c r="K1030" s="29"/>
    </row>
    <row r="1031" spans="2:11" x14ac:dyDescent="0.25">
      <c r="B1031" s="1"/>
      <c r="C1031" s="4"/>
      <c r="D1031" s="3"/>
      <c r="E1031" s="4"/>
      <c r="F1031" s="4"/>
      <c r="G1031" s="3"/>
      <c r="H1031" s="4"/>
      <c r="I1031" s="4"/>
      <c r="J1031" s="14"/>
      <c r="K1031" s="29"/>
    </row>
    <row r="1032" spans="2:11" x14ac:dyDescent="0.25">
      <c r="B1032" s="1"/>
      <c r="C1032" s="4"/>
      <c r="D1032" s="3"/>
      <c r="E1032" s="4"/>
      <c r="F1032" s="4"/>
      <c r="G1032" s="3"/>
      <c r="H1032" s="4"/>
      <c r="I1032" s="4"/>
      <c r="J1032" s="14"/>
      <c r="K1032" s="29"/>
    </row>
    <row r="1033" spans="2:11" x14ac:dyDescent="0.25">
      <c r="B1033" s="1"/>
      <c r="C1033" s="4"/>
      <c r="D1033" s="3"/>
      <c r="E1033" s="4"/>
      <c r="F1033" s="4"/>
      <c r="G1033" s="3"/>
      <c r="H1033" s="4"/>
      <c r="I1033" s="4"/>
      <c r="J1033" s="14"/>
      <c r="K1033" s="29"/>
    </row>
    <row r="1034" spans="2:11" x14ac:dyDescent="0.25">
      <c r="B1034" s="1"/>
      <c r="C1034" s="4"/>
      <c r="D1034" s="3"/>
      <c r="E1034" s="4"/>
      <c r="F1034" s="4"/>
      <c r="G1034" s="3"/>
      <c r="H1034" s="4"/>
      <c r="I1034" s="4"/>
      <c r="J1034" s="14"/>
      <c r="K1034" s="29"/>
    </row>
    <row r="1035" spans="2:11" x14ac:dyDescent="0.25">
      <c r="B1035" s="1"/>
      <c r="C1035" s="4"/>
      <c r="D1035" s="3"/>
      <c r="E1035" s="4"/>
      <c r="F1035" s="4"/>
      <c r="G1035" s="3"/>
      <c r="H1035" s="4"/>
      <c r="I1035" s="4"/>
      <c r="J1035" s="14"/>
      <c r="K1035" s="29"/>
    </row>
    <row r="1036" spans="2:11" x14ac:dyDescent="0.25">
      <c r="B1036" s="1"/>
      <c r="C1036" s="4"/>
      <c r="D1036" s="3"/>
      <c r="E1036" s="4"/>
      <c r="F1036" s="4"/>
      <c r="G1036" s="3"/>
      <c r="H1036" s="4"/>
      <c r="I1036" s="4"/>
      <c r="J1036" s="14"/>
      <c r="K1036" s="29"/>
    </row>
    <row r="1037" spans="2:11" x14ac:dyDescent="0.25">
      <c r="B1037" s="1"/>
      <c r="C1037" s="4"/>
      <c r="D1037" s="3"/>
      <c r="E1037" s="4"/>
      <c r="F1037" s="4"/>
      <c r="G1037" s="3"/>
      <c r="H1037" s="4"/>
      <c r="I1037" s="4"/>
      <c r="J1037" s="14"/>
      <c r="K1037" s="29"/>
    </row>
    <row r="1038" spans="2:11" x14ac:dyDescent="0.25">
      <c r="B1038" s="1"/>
      <c r="C1038" s="4"/>
      <c r="D1038" s="3"/>
      <c r="E1038" s="4"/>
      <c r="F1038" s="4"/>
      <c r="G1038" s="3"/>
      <c r="H1038" s="4"/>
      <c r="I1038" s="4"/>
      <c r="J1038" s="14"/>
      <c r="K1038" s="29"/>
    </row>
    <row r="1039" spans="2:11" x14ac:dyDescent="0.25">
      <c r="B1039" s="1"/>
      <c r="C1039" s="4"/>
      <c r="D1039" s="3"/>
      <c r="E1039" s="4"/>
      <c r="F1039" s="4"/>
      <c r="G1039" s="3"/>
      <c r="H1039" s="4"/>
      <c r="I1039" s="4"/>
      <c r="J1039" s="14"/>
      <c r="K1039" s="29"/>
    </row>
    <row r="1040" spans="2:11" x14ac:dyDescent="0.25">
      <c r="B1040" s="1"/>
      <c r="C1040" s="4"/>
      <c r="D1040" s="3"/>
      <c r="E1040" s="4"/>
      <c r="F1040" s="4"/>
      <c r="G1040" s="3"/>
      <c r="H1040" s="4"/>
      <c r="I1040" s="4"/>
      <c r="J1040" s="14"/>
      <c r="K1040" s="29"/>
    </row>
    <row r="1041" spans="2:11" x14ac:dyDescent="0.25">
      <c r="B1041" s="1"/>
      <c r="C1041" s="4"/>
      <c r="D1041" s="3"/>
      <c r="E1041" s="4"/>
      <c r="F1041" s="4"/>
      <c r="G1041" s="3"/>
      <c r="H1041" s="4"/>
      <c r="I1041" s="4"/>
      <c r="J1041" s="14"/>
      <c r="K1041" s="29"/>
    </row>
    <row r="1042" spans="2:11" x14ac:dyDescent="0.25">
      <c r="B1042" s="1"/>
      <c r="C1042" s="4"/>
      <c r="D1042" s="3"/>
      <c r="E1042" s="4"/>
      <c r="F1042" s="4"/>
      <c r="G1042" s="3"/>
      <c r="H1042" s="4"/>
      <c r="I1042" s="4"/>
      <c r="J1042" s="14"/>
      <c r="K1042" s="29"/>
    </row>
    <row r="1043" spans="2:11" x14ac:dyDescent="0.25">
      <c r="B1043" s="1"/>
      <c r="C1043" s="4"/>
      <c r="D1043" s="3"/>
      <c r="E1043" s="4"/>
      <c r="F1043" s="4"/>
      <c r="G1043" s="3"/>
      <c r="H1043" s="4"/>
      <c r="I1043" s="4"/>
      <c r="J1043" s="14"/>
      <c r="K1043" s="29"/>
    </row>
    <row r="1044" spans="2:11" x14ac:dyDescent="0.25">
      <c r="B1044" s="1"/>
      <c r="C1044" s="4"/>
      <c r="D1044" s="3"/>
      <c r="E1044" s="4"/>
      <c r="F1044" s="4"/>
      <c r="G1044" s="3"/>
      <c r="H1044" s="4"/>
      <c r="I1044" s="4"/>
      <c r="J1044" s="14"/>
      <c r="K1044" s="29"/>
    </row>
    <row r="1045" spans="2:11" x14ac:dyDescent="0.25">
      <c r="B1045" s="1"/>
      <c r="C1045" s="4"/>
      <c r="D1045" s="3"/>
      <c r="E1045" s="4"/>
      <c r="F1045" s="4"/>
      <c r="G1045" s="3"/>
      <c r="H1045" s="4"/>
      <c r="I1045" s="4"/>
      <c r="J1045" s="14"/>
      <c r="K1045" s="29"/>
    </row>
    <row r="1046" spans="2:11" x14ac:dyDescent="0.25">
      <c r="B1046" s="1"/>
      <c r="C1046" s="4"/>
      <c r="D1046" s="3"/>
      <c r="E1046" s="4"/>
      <c r="F1046" s="4"/>
      <c r="G1046" s="3"/>
      <c r="H1046" s="4"/>
      <c r="I1046" s="4"/>
      <c r="J1046" s="14"/>
      <c r="K1046" s="29"/>
    </row>
    <row r="1047" spans="2:11" x14ac:dyDescent="0.25">
      <c r="B1047" s="1"/>
      <c r="C1047" s="4"/>
      <c r="D1047" s="3"/>
      <c r="E1047" s="4"/>
      <c r="F1047" s="4"/>
      <c r="G1047" s="3"/>
      <c r="H1047" s="4"/>
      <c r="I1047" s="4"/>
      <c r="J1047" s="14"/>
      <c r="K1047" s="29"/>
    </row>
    <row r="1048" spans="2:11" x14ac:dyDescent="0.25">
      <c r="B1048" s="1"/>
      <c r="C1048" s="4"/>
      <c r="D1048" s="3"/>
      <c r="E1048" s="4"/>
      <c r="F1048" s="4"/>
      <c r="G1048" s="3"/>
      <c r="H1048" s="4"/>
      <c r="I1048" s="4"/>
      <c r="J1048" s="14"/>
      <c r="K1048" s="29"/>
    </row>
    <row r="1049" spans="2:11" x14ac:dyDescent="0.25">
      <c r="B1049" s="1"/>
      <c r="C1049" s="4"/>
      <c r="D1049" s="3"/>
      <c r="E1049" s="4"/>
      <c r="F1049" s="4"/>
      <c r="G1049" s="3"/>
      <c r="H1049" s="4"/>
      <c r="I1049" s="4"/>
      <c r="J1049" s="14"/>
      <c r="K1049" s="29"/>
    </row>
    <row r="1050" spans="2:11" x14ac:dyDescent="0.25">
      <c r="B1050" s="1"/>
      <c r="C1050" s="4"/>
      <c r="D1050" s="3"/>
      <c r="E1050" s="4"/>
      <c r="F1050" s="4"/>
      <c r="G1050" s="3"/>
      <c r="H1050" s="4"/>
      <c r="I1050" s="4"/>
      <c r="J1050" s="14"/>
      <c r="K1050" s="29"/>
    </row>
    <row r="1051" spans="2:11" x14ac:dyDescent="0.25">
      <c r="B1051" s="1"/>
      <c r="C1051" s="4"/>
      <c r="D1051" s="3"/>
      <c r="E1051" s="4"/>
      <c r="F1051" s="4"/>
      <c r="G1051" s="3"/>
      <c r="H1051" s="4"/>
      <c r="I1051" s="4"/>
      <c r="J1051" s="14"/>
      <c r="K1051" s="29"/>
    </row>
    <row r="1052" spans="2:11" x14ac:dyDescent="0.25">
      <c r="B1052" s="1"/>
      <c r="C1052" s="4"/>
      <c r="D1052" s="3"/>
      <c r="E1052" s="4"/>
      <c r="F1052" s="4"/>
      <c r="G1052" s="3"/>
      <c r="H1052" s="4"/>
      <c r="I1052" s="4"/>
      <c r="J1052" s="14"/>
      <c r="K1052" s="29"/>
    </row>
    <row r="1053" spans="2:11" x14ac:dyDescent="0.25">
      <c r="B1053" s="1"/>
      <c r="C1053" s="4"/>
      <c r="D1053" s="3"/>
      <c r="E1053" s="4"/>
      <c r="F1053" s="4"/>
      <c r="G1053" s="3"/>
      <c r="H1053" s="4"/>
      <c r="I1053" s="4"/>
      <c r="J1053" s="14"/>
      <c r="K1053" s="29"/>
    </row>
    <row r="1054" spans="2:11" x14ac:dyDescent="0.25">
      <c r="B1054" s="1"/>
      <c r="C1054" s="4"/>
      <c r="D1054" s="3"/>
      <c r="E1054" s="4"/>
      <c r="F1054" s="4"/>
      <c r="G1054" s="3"/>
      <c r="H1054" s="4"/>
      <c r="I1054" s="4"/>
      <c r="J1054" s="14"/>
      <c r="K1054" s="29"/>
    </row>
    <row r="1055" spans="2:11" x14ac:dyDescent="0.25">
      <c r="B1055" s="1"/>
      <c r="C1055" s="4"/>
      <c r="D1055" s="3"/>
      <c r="E1055" s="4"/>
      <c r="F1055" s="4"/>
      <c r="G1055" s="3"/>
      <c r="H1055" s="4"/>
      <c r="I1055" s="4"/>
      <c r="J1055" s="14"/>
      <c r="K1055" s="29"/>
    </row>
    <row r="1056" spans="2:11" x14ac:dyDescent="0.25">
      <c r="B1056" s="1"/>
      <c r="C1056" s="4"/>
      <c r="D1056" s="3"/>
      <c r="E1056" s="4"/>
      <c r="F1056" s="4"/>
      <c r="G1056" s="3"/>
      <c r="H1056" s="4"/>
      <c r="I1056" s="4"/>
      <c r="J1056" s="14"/>
      <c r="K1056" s="29"/>
    </row>
    <row r="1057" spans="2:11" x14ac:dyDescent="0.25">
      <c r="B1057" s="1"/>
      <c r="C1057" s="4"/>
      <c r="D1057" s="3"/>
      <c r="E1057" s="4"/>
      <c r="F1057" s="4"/>
      <c r="G1057" s="3"/>
      <c r="H1057" s="4"/>
      <c r="I1057" s="4"/>
      <c r="J1057" s="14"/>
      <c r="K1057" s="29"/>
    </row>
    <row r="1058" spans="2:11" x14ac:dyDescent="0.25">
      <c r="B1058" s="1"/>
      <c r="C1058" s="4"/>
      <c r="D1058" s="3"/>
      <c r="E1058" s="4"/>
      <c r="F1058" s="4"/>
      <c r="G1058" s="3"/>
      <c r="H1058" s="4"/>
      <c r="I1058" s="4"/>
      <c r="J1058" s="14"/>
      <c r="K1058" s="29"/>
    </row>
    <row r="1059" spans="2:11" x14ac:dyDescent="0.25">
      <c r="B1059" s="1"/>
      <c r="C1059" s="4"/>
      <c r="D1059" s="3"/>
      <c r="E1059" s="4"/>
      <c r="F1059" s="4"/>
      <c r="G1059" s="3"/>
      <c r="H1059" s="4"/>
      <c r="I1059" s="4"/>
      <c r="J1059" s="14"/>
      <c r="K1059" s="29"/>
    </row>
    <row r="1060" spans="2:11" x14ac:dyDescent="0.25">
      <c r="B1060" s="1"/>
      <c r="C1060" s="4"/>
      <c r="D1060" s="3"/>
      <c r="E1060" s="4"/>
      <c r="F1060" s="4"/>
      <c r="G1060" s="3"/>
      <c r="H1060" s="4"/>
      <c r="I1060" s="4"/>
      <c r="J1060" s="14"/>
      <c r="K1060" s="29"/>
    </row>
    <row r="1061" spans="2:11" x14ac:dyDescent="0.25">
      <c r="B1061" s="1"/>
      <c r="C1061" s="4"/>
      <c r="D1061" s="3"/>
      <c r="E1061" s="4"/>
      <c r="F1061" s="4"/>
      <c r="G1061" s="3"/>
      <c r="H1061" s="4"/>
      <c r="I1061" s="4"/>
      <c r="J1061" s="14"/>
      <c r="K1061" s="29"/>
    </row>
    <row r="1062" spans="2:11" x14ac:dyDescent="0.25">
      <c r="B1062" s="1"/>
      <c r="C1062" s="4"/>
      <c r="D1062" s="3"/>
      <c r="E1062" s="4"/>
      <c r="F1062" s="4"/>
      <c r="G1062" s="3"/>
      <c r="H1062" s="4"/>
      <c r="I1062" s="4"/>
      <c r="J1062" s="14"/>
      <c r="K1062" s="29"/>
    </row>
    <row r="1063" spans="2:11" x14ac:dyDescent="0.25">
      <c r="B1063" s="1"/>
      <c r="C1063" s="4"/>
      <c r="D1063" s="3"/>
      <c r="E1063" s="4"/>
      <c r="F1063" s="4"/>
      <c r="G1063" s="3"/>
      <c r="H1063" s="4"/>
      <c r="I1063" s="4"/>
      <c r="J1063" s="14"/>
      <c r="K1063" s="29"/>
    </row>
    <row r="1064" spans="2:11" x14ac:dyDescent="0.25">
      <c r="B1064" s="1"/>
      <c r="C1064" s="4"/>
      <c r="D1064" s="3"/>
      <c r="E1064" s="4"/>
      <c r="F1064" s="4"/>
      <c r="G1064" s="3"/>
      <c r="H1064" s="4"/>
      <c r="I1064" s="4"/>
      <c r="J1064" s="14"/>
      <c r="K1064" s="29"/>
    </row>
    <row r="1065" spans="2:11" x14ac:dyDescent="0.25">
      <c r="B1065" s="1"/>
      <c r="C1065" s="4"/>
      <c r="D1065" s="3"/>
      <c r="E1065" s="4"/>
      <c r="F1065" s="4"/>
      <c r="G1065" s="3"/>
      <c r="H1065" s="4"/>
      <c r="I1065" s="4"/>
      <c r="J1065" s="14"/>
      <c r="K1065" s="29"/>
    </row>
    <row r="1066" spans="2:11" x14ac:dyDescent="0.25">
      <c r="B1066" s="1"/>
      <c r="C1066" s="4"/>
      <c r="D1066" s="3"/>
      <c r="E1066" s="4"/>
      <c r="F1066" s="4"/>
      <c r="G1066" s="3"/>
      <c r="H1066" s="4"/>
      <c r="I1066" s="4"/>
      <c r="J1066" s="14"/>
      <c r="K1066" s="29"/>
    </row>
    <row r="1067" spans="2:11" x14ac:dyDescent="0.25">
      <c r="B1067" s="1"/>
      <c r="C1067" s="4"/>
      <c r="D1067" s="3"/>
      <c r="E1067" s="4"/>
      <c r="F1067" s="4"/>
      <c r="G1067" s="3"/>
      <c r="H1067" s="4"/>
      <c r="I1067" s="4"/>
      <c r="J1067" s="14"/>
      <c r="K1067" s="29"/>
    </row>
    <row r="1068" spans="2:11" x14ac:dyDescent="0.25">
      <c r="B1068" s="1"/>
      <c r="C1068" s="4"/>
      <c r="D1068" s="3"/>
      <c r="E1068" s="4"/>
      <c r="F1068" s="4"/>
      <c r="G1068" s="3"/>
      <c r="H1068" s="4"/>
      <c r="I1068" s="4"/>
      <c r="J1068" s="14"/>
      <c r="K1068" s="29"/>
    </row>
    <row r="1069" spans="2:11" x14ac:dyDescent="0.25">
      <c r="B1069" s="1"/>
      <c r="C1069" s="4"/>
      <c r="D1069" s="3"/>
      <c r="E1069" s="4"/>
      <c r="F1069" s="4"/>
      <c r="G1069" s="3"/>
      <c r="H1069" s="4"/>
      <c r="I1069" s="4"/>
      <c r="J1069" s="14"/>
      <c r="K1069" s="29"/>
    </row>
    <row r="1070" spans="2:11" x14ac:dyDescent="0.25">
      <c r="B1070" s="1"/>
      <c r="C1070" s="4"/>
      <c r="D1070" s="3"/>
      <c r="E1070" s="4"/>
      <c r="F1070" s="4"/>
      <c r="G1070" s="3"/>
      <c r="H1070" s="4"/>
      <c r="I1070" s="4"/>
      <c r="J1070" s="14"/>
      <c r="K1070" s="29"/>
    </row>
    <row r="1071" spans="2:11" x14ac:dyDescent="0.25">
      <c r="B1071" s="1"/>
      <c r="C1071" s="4"/>
      <c r="D1071" s="3"/>
      <c r="E1071" s="4"/>
      <c r="F1071" s="4"/>
      <c r="G1071" s="3"/>
      <c r="H1071" s="4"/>
      <c r="I1071" s="4"/>
      <c r="J1071" s="14"/>
      <c r="K1071" s="29"/>
    </row>
    <row r="1072" spans="2:11" x14ac:dyDescent="0.25">
      <c r="B1072" s="1"/>
      <c r="C1072" s="4"/>
      <c r="D1072" s="3"/>
      <c r="E1072" s="4"/>
      <c r="F1072" s="4"/>
      <c r="G1072" s="3"/>
      <c r="H1072" s="4"/>
      <c r="I1072" s="4"/>
      <c r="J1072" s="14"/>
      <c r="K1072" s="29"/>
    </row>
    <row r="1073" spans="2:11" x14ac:dyDescent="0.25">
      <c r="B1073" s="1"/>
      <c r="C1073" s="4"/>
      <c r="D1073" s="3"/>
      <c r="E1073" s="4"/>
      <c r="F1073" s="4"/>
      <c r="G1073" s="3"/>
      <c r="H1073" s="4"/>
      <c r="I1073" s="4"/>
      <c r="J1073" s="14"/>
      <c r="K1073" s="29"/>
    </row>
    <row r="1074" spans="2:11" x14ac:dyDescent="0.25">
      <c r="B1074" s="1"/>
      <c r="C1074" s="4"/>
      <c r="D1074" s="3"/>
      <c r="E1074" s="4"/>
      <c r="F1074" s="4"/>
      <c r="G1074" s="3"/>
      <c r="H1074" s="4"/>
      <c r="I1074" s="4"/>
      <c r="J1074" s="14"/>
      <c r="K1074" s="29"/>
    </row>
    <row r="1075" spans="2:11" x14ac:dyDescent="0.25">
      <c r="B1075" s="1"/>
      <c r="C1075" s="4"/>
      <c r="D1075" s="3"/>
      <c r="E1075" s="4"/>
      <c r="F1075" s="4"/>
      <c r="G1075" s="3"/>
      <c r="H1075" s="4"/>
      <c r="I1075" s="4"/>
      <c r="J1075" s="14"/>
      <c r="K1075" s="29"/>
    </row>
    <row r="1076" spans="2:11" x14ac:dyDescent="0.25">
      <c r="B1076" s="1"/>
      <c r="C1076" s="4"/>
      <c r="D1076" s="3"/>
      <c r="E1076" s="4"/>
      <c r="F1076" s="4"/>
      <c r="G1076" s="3"/>
      <c r="H1076" s="4"/>
      <c r="I1076" s="4"/>
      <c r="J1076" s="14"/>
      <c r="K1076" s="29"/>
    </row>
    <row r="1077" spans="2:11" x14ac:dyDescent="0.25">
      <c r="B1077" s="1"/>
      <c r="C1077" s="4"/>
      <c r="D1077" s="3"/>
      <c r="E1077" s="4"/>
      <c r="F1077" s="4"/>
      <c r="G1077" s="3"/>
      <c r="H1077" s="4"/>
      <c r="I1077" s="4"/>
      <c r="J1077" s="14"/>
      <c r="K1077" s="29"/>
    </row>
    <row r="1078" spans="2:11" x14ac:dyDescent="0.25">
      <c r="B1078" s="1"/>
      <c r="C1078" s="4"/>
      <c r="D1078" s="3"/>
      <c r="E1078" s="4"/>
      <c r="F1078" s="4"/>
      <c r="G1078" s="3"/>
      <c r="H1078" s="4"/>
      <c r="I1078" s="4"/>
      <c r="J1078" s="14"/>
      <c r="K1078" s="29"/>
    </row>
    <row r="1079" spans="2:11" x14ac:dyDescent="0.25">
      <c r="B1079" s="1"/>
      <c r="C1079" s="4"/>
      <c r="D1079" s="3"/>
      <c r="E1079" s="4"/>
      <c r="F1079" s="4"/>
      <c r="G1079" s="3"/>
      <c r="H1079" s="4"/>
      <c r="I1079" s="4"/>
      <c r="J1079" s="14"/>
      <c r="K1079" s="29"/>
    </row>
    <row r="1080" spans="2:11" x14ac:dyDescent="0.25">
      <c r="B1080" s="1"/>
      <c r="C1080" s="4"/>
      <c r="D1080" s="3"/>
      <c r="E1080" s="4"/>
      <c r="F1080" s="4"/>
      <c r="G1080" s="3"/>
      <c r="H1080" s="4"/>
      <c r="I1080" s="4"/>
      <c r="J1080" s="14"/>
      <c r="K1080" s="29"/>
    </row>
    <row r="1081" spans="2:11" x14ac:dyDescent="0.25">
      <c r="B1081" s="1"/>
      <c r="C1081" s="4"/>
      <c r="D1081" s="3"/>
      <c r="E1081" s="4"/>
      <c r="F1081" s="4"/>
      <c r="G1081" s="3"/>
      <c r="H1081" s="4"/>
      <c r="I1081" s="4"/>
      <c r="J1081" s="14"/>
      <c r="K1081" s="29"/>
    </row>
    <row r="1082" spans="2:11" x14ac:dyDescent="0.25">
      <c r="B1082" s="1"/>
      <c r="C1082" s="4"/>
      <c r="D1082" s="3"/>
      <c r="E1082" s="4"/>
      <c r="F1082" s="4"/>
      <c r="G1082" s="3"/>
      <c r="H1082" s="4"/>
      <c r="I1082" s="4"/>
      <c r="J1082" s="14"/>
      <c r="K1082" s="29"/>
    </row>
    <row r="1083" spans="2:11" x14ac:dyDescent="0.25">
      <c r="B1083" s="1"/>
      <c r="C1083" s="4"/>
      <c r="D1083" s="3"/>
      <c r="E1083" s="4"/>
      <c r="F1083" s="4"/>
      <c r="G1083" s="3"/>
      <c r="H1083" s="4"/>
      <c r="I1083" s="4"/>
      <c r="J1083" s="14"/>
      <c r="K1083" s="29"/>
    </row>
    <row r="1084" spans="2:11" x14ac:dyDescent="0.25">
      <c r="B1084" s="1"/>
      <c r="C1084" s="4"/>
      <c r="D1084" s="3"/>
      <c r="E1084" s="4"/>
      <c r="F1084" s="4"/>
      <c r="G1084" s="3"/>
      <c r="H1084" s="4"/>
      <c r="I1084" s="4"/>
      <c r="J1084" s="14"/>
      <c r="K1084" s="29"/>
    </row>
    <row r="1085" spans="2:11" x14ac:dyDescent="0.25">
      <c r="B1085" s="1"/>
      <c r="C1085" s="4"/>
      <c r="D1085" s="3"/>
      <c r="E1085" s="4"/>
      <c r="F1085" s="4"/>
      <c r="G1085" s="3"/>
      <c r="H1085" s="4"/>
      <c r="I1085" s="4"/>
      <c r="J1085" s="14"/>
      <c r="K1085" s="29"/>
    </row>
    <row r="1086" spans="2:11" x14ac:dyDescent="0.25">
      <c r="B1086" s="1"/>
      <c r="C1086" s="4"/>
      <c r="D1086" s="3"/>
      <c r="E1086" s="4"/>
      <c r="F1086" s="4"/>
      <c r="G1086" s="3"/>
      <c r="H1086" s="4"/>
      <c r="I1086" s="4"/>
      <c r="J1086" s="14"/>
      <c r="K1086" s="29"/>
    </row>
    <row r="1087" spans="2:11" x14ac:dyDescent="0.25">
      <c r="B1087" s="1"/>
      <c r="C1087" s="4"/>
      <c r="D1087" s="3"/>
      <c r="E1087" s="4"/>
      <c r="F1087" s="4"/>
      <c r="G1087" s="3"/>
      <c r="H1087" s="4"/>
      <c r="I1087" s="4"/>
      <c r="J1087" s="14"/>
      <c r="K1087" s="29"/>
    </row>
    <row r="1088" spans="2:11" x14ac:dyDescent="0.25">
      <c r="B1088" s="1"/>
      <c r="C1088" s="4"/>
      <c r="D1088" s="3"/>
      <c r="E1088" s="4"/>
      <c r="F1088" s="4"/>
      <c r="G1088" s="3"/>
      <c r="H1088" s="4"/>
      <c r="I1088" s="4"/>
      <c r="J1088" s="14"/>
      <c r="K1088" s="29"/>
    </row>
    <row r="1089" spans="2:11" x14ac:dyDescent="0.25">
      <c r="B1089" s="1"/>
      <c r="C1089" s="4"/>
      <c r="D1089" s="3"/>
      <c r="E1089" s="4"/>
      <c r="F1089" s="4"/>
      <c r="G1089" s="3"/>
      <c r="H1089" s="4"/>
      <c r="I1089" s="4"/>
      <c r="J1089" s="14"/>
      <c r="K1089" s="29"/>
    </row>
    <row r="1090" spans="2:11" x14ac:dyDescent="0.25">
      <c r="B1090" s="1"/>
      <c r="C1090" s="4"/>
      <c r="D1090" s="3"/>
      <c r="E1090" s="4"/>
      <c r="F1090" s="4"/>
      <c r="G1090" s="3"/>
      <c r="H1090" s="4"/>
      <c r="I1090" s="4"/>
      <c r="J1090" s="14"/>
      <c r="K1090" s="29"/>
    </row>
    <row r="1091" spans="2:11" x14ac:dyDescent="0.25">
      <c r="B1091" s="1"/>
      <c r="C1091" s="4"/>
      <c r="D1091" s="3"/>
      <c r="E1091" s="4"/>
      <c r="F1091" s="4"/>
      <c r="G1091" s="3"/>
      <c r="H1091" s="4"/>
      <c r="I1091" s="4"/>
      <c r="J1091" s="14"/>
      <c r="K1091" s="29"/>
    </row>
    <row r="1092" spans="2:11" x14ac:dyDescent="0.25">
      <c r="B1092" s="1"/>
      <c r="C1092" s="4"/>
      <c r="D1092" s="3"/>
      <c r="E1092" s="4"/>
      <c r="F1092" s="4"/>
      <c r="G1092" s="3"/>
      <c r="H1092" s="4"/>
      <c r="I1092" s="4"/>
      <c r="J1092" s="14"/>
      <c r="K1092" s="29"/>
    </row>
    <row r="1093" spans="2:11" x14ac:dyDescent="0.25">
      <c r="B1093" s="1"/>
      <c r="C1093" s="4"/>
      <c r="D1093" s="3"/>
      <c r="E1093" s="4"/>
      <c r="F1093" s="4"/>
      <c r="G1093" s="3"/>
      <c r="H1093" s="4"/>
      <c r="I1093" s="4"/>
      <c r="J1093" s="14"/>
      <c r="K1093" s="29"/>
    </row>
    <row r="1094" spans="2:11" x14ac:dyDescent="0.25">
      <c r="B1094" s="1"/>
      <c r="C1094" s="4"/>
      <c r="D1094" s="3"/>
      <c r="E1094" s="4"/>
      <c r="F1094" s="4"/>
      <c r="G1094" s="3"/>
      <c r="H1094" s="4"/>
      <c r="I1094" s="4"/>
      <c r="J1094" s="14"/>
      <c r="K1094" s="29"/>
    </row>
    <row r="1095" spans="2:11" x14ac:dyDescent="0.25">
      <c r="B1095" s="1"/>
      <c r="C1095" s="4"/>
      <c r="D1095" s="3"/>
      <c r="E1095" s="4"/>
      <c r="F1095" s="4"/>
      <c r="G1095" s="3"/>
      <c r="H1095" s="4"/>
      <c r="I1095" s="4"/>
      <c r="J1095" s="14"/>
      <c r="K1095" s="29"/>
    </row>
    <row r="1096" spans="2:11" x14ac:dyDescent="0.25">
      <c r="B1096" s="1"/>
      <c r="C1096" s="4"/>
      <c r="D1096" s="3"/>
      <c r="E1096" s="4"/>
      <c r="F1096" s="4"/>
      <c r="G1096" s="3"/>
      <c r="H1096" s="4"/>
      <c r="I1096" s="4"/>
      <c r="J1096" s="14"/>
      <c r="K1096" s="29"/>
    </row>
    <row r="1097" spans="2:11" x14ac:dyDescent="0.25">
      <c r="B1097" s="1"/>
      <c r="C1097" s="4"/>
      <c r="D1097" s="3"/>
      <c r="E1097" s="4"/>
      <c r="F1097" s="4"/>
      <c r="G1097" s="3"/>
      <c r="H1097" s="4"/>
      <c r="I1097" s="4"/>
      <c r="J1097" s="14"/>
      <c r="K1097" s="29"/>
    </row>
    <row r="1098" spans="2:11" x14ac:dyDescent="0.25">
      <c r="B1098" s="1"/>
      <c r="C1098" s="4"/>
      <c r="D1098" s="3"/>
      <c r="E1098" s="4"/>
      <c r="F1098" s="4"/>
      <c r="G1098" s="3"/>
      <c r="H1098" s="4"/>
      <c r="I1098" s="4"/>
      <c r="J1098" s="14"/>
      <c r="K1098" s="29"/>
    </row>
    <row r="1099" spans="2:11" x14ac:dyDescent="0.25">
      <c r="B1099" s="1"/>
      <c r="C1099" s="4"/>
      <c r="D1099" s="3"/>
      <c r="E1099" s="4"/>
      <c r="F1099" s="4"/>
      <c r="G1099" s="3"/>
      <c r="H1099" s="4"/>
      <c r="I1099" s="4"/>
      <c r="J1099" s="14"/>
      <c r="K1099" s="29"/>
    </row>
    <row r="1100" spans="2:11" x14ac:dyDescent="0.25">
      <c r="B1100" s="1"/>
      <c r="C1100" s="4"/>
      <c r="D1100" s="3"/>
      <c r="E1100" s="4"/>
      <c r="F1100" s="4"/>
      <c r="G1100" s="3"/>
      <c r="H1100" s="4"/>
      <c r="I1100" s="4"/>
      <c r="J1100" s="14"/>
      <c r="K1100" s="29"/>
    </row>
    <row r="1101" spans="2:11" x14ac:dyDescent="0.25">
      <c r="B1101" s="1"/>
      <c r="C1101" s="4"/>
      <c r="D1101" s="3"/>
      <c r="E1101" s="4"/>
      <c r="F1101" s="4"/>
      <c r="G1101" s="3"/>
      <c r="H1101" s="4"/>
      <c r="I1101" s="4"/>
      <c r="J1101" s="14"/>
      <c r="K1101" s="29"/>
    </row>
    <row r="1102" spans="2:11" x14ac:dyDescent="0.25">
      <c r="B1102" s="1"/>
      <c r="C1102" s="4"/>
      <c r="D1102" s="3"/>
      <c r="E1102" s="4"/>
      <c r="F1102" s="4"/>
      <c r="G1102" s="3"/>
      <c r="H1102" s="4"/>
      <c r="I1102" s="4"/>
      <c r="J1102" s="14"/>
      <c r="K1102" s="29"/>
    </row>
    <row r="1103" spans="2:11" x14ac:dyDescent="0.25">
      <c r="B1103" s="1"/>
      <c r="C1103" s="4"/>
      <c r="D1103" s="3"/>
      <c r="E1103" s="4"/>
      <c r="F1103" s="4"/>
      <c r="G1103" s="3"/>
      <c r="H1103" s="4"/>
      <c r="I1103" s="4"/>
      <c r="J1103" s="14"/>
      <c r="K1103" s="29"/>
    </row>
    <row r="1104" spans="2:11" x14ac:dyDescent="0.25">
      <c r="B1104" s="1"/>
      <c r="C1104" s="4"/>
      <c r="D1104" s="3"/>
      <c r="E1104" s="4"/>
      <c r="F1104" s="4"/>
      <c r="G1104" s="3"/>
      <c r="H1104" s="4"/>
      <c r="I1104" s="4"/>
      <c r="J1104" s="14"/>
      <c r="K1104" s="29"/>
    </row>
    <row r="1105" spans="2:11" x14ac:dyDescent="0.25">
      <c r="B1105" s="1"/>
      <c r="C1105" s="4"/>
      <c r="D1105" s="3"/>
      <c r="E1105" s="4"/>
      <c r="F1105" s="4"/>
      <c r="G1105" s="3"/>
      <c r="H1105" s="4"/>
      <c r="I1105" s="4"/>
      <c r="J1105" s="14"/>
      <c r="K1105" s="29"/>
    </row>
    <row r="1106" spans="2:11" x14ac:dyDescent="0.25">
      <c r="B1106" s="1"/>
      <c r="C1106" s="4"/>
      <c r="D1106" s="3"/>
      <c r="E1106" s="4"/>
      <c r="F1106" s="4"/>
      <c r="G1106" s="3"/>
      <c r="H1106" s="4"/>
      <c r="I1106" s="4"/>
      <c r="J1106" s="14"/>
      <c r="K1106" s="29"/>
    </row>
    <row r="1107" spans="2:11" x14ac:dyDescent="0.25">
      <c r="B1107" s="1"/>
      <c r="C1107" s="4"/>
      <c r="D1107" s="3"/>
      <c r="E1107" s="4"/>
      <c r="F1107" s="4"/>
      <c r="G1107" s="3"/>
      <c r="H1107" s="4"/>
      <c r="I1107" s="4"/>
      <c r="J1107" s="14"/>
      <c r="K1107" s="29"/>
    </row>
    <row r="1108" spans="2:11" x14ac:dyDescent="0.25">
      <c r="B1108" s="1"/>
      <c r="C1108" s="4"/>
      <c r="D1108" s="3"/>
      <c r="E1108" s="4"/>
      <c r="F1108" s="4"/>
      <c r="G1108" s="3"/>
      <c r="H1108" s="4"/>
      <c r="I1108" s="4"/>
      <c r="J1108" s="14"/>
      <c r="K1108" s="29"/>
    </row>
    <row r="1109" spans="2:11" x14ac:dyDescent="0.25">
      <c r="B1109" s="1"/>
      <c r="C1109" s="4"/>
      <c r="D1109" s="3"/>
      <c r="E1109" s="4"/>
      <c r="F1109" s="4"/>
      <c r="G1109" s="3"/>
      <c r="H1109" s="4"/>
      <c r="I1109" s="4"/>
      <c r="J1109" s="14"/>
      <c r="K1109" s="29"/>
    </row>
    <row r="1110" spans="2:11" x14ac:dyDescent="0.25">
      <c r="B1110" s="1"/>
      <c r="C1110" s="4"/>
      <c r="D1110" s="3"/>
      <c r="E1110" s="4"/>
      <c r="F1110" s="4"/>
      <c r="G1110" s="3"/>
      <c r="H1110" s="4"/>
      <c r="I1110" s="4"/>
      <c r="J1110" s="14"/>
      <c r="K1110" s="29"/>
    </row>
    <row r="1111" spans="2:11" x14ac:dyDescent="0.25">
      <c r="B1111" s="1"/>
      <c r="C1111" s="4"/>
      <c r="D1111" s="3"/>
      <c r="E1111" s="4"/>
      <c r="F1111" s="4"/>
      <c r="G1111" s="3"/>
      <c r="H1111" s="4"/>
      <c r="I1111" s="4"/>
      <c r="J1111" s="14"/>
      <c r="K1111" s="29"/>
    </row>
    <row r="1112" spans="2:11" x14ac:dyDescent="0.25">
      <c r="B1112" s="1"/>
      <c r="C1112" s="4"/>
      <c r="D1112" s="3"/>
      <c r="E1112" s="4"/>
      <c r="F1112" s="4"/>
      <c r="G1112" s="3"/>
      <c r="H1112" s="4"/>
      <c r="I1112" s="4"/>
      <c r="J1112" s="14"/>
      <c r="K1112" s="29"/>
    </row>
    <row r="1113" spans="2:11" x14ac:dyDescent="0.25">
      <c r="B1113" s="1"/>
      <c r="C1113" s="4"/>
      <c r="D1113" s="3"/>
      <c r="E1113" s="4"/>
      <c r="F1113" s="4"/>
      <c r="G1113" s="3"/>
      <c r="H1113" s="4"/>
      <c r="I1113" s="4"/>
      <c r="J1113" s="14"/>
      <c r="K1113" s="29"/>
    </row>
    <row r="1114" spans="2:11" x14ac:dyDescent="0.25">
      <c r="B1114" s="1"/>
      <c r="C1114" s="4"/>
      <c r="D1114" s="3"/>
      <c r="E1114" s="4"/>
      <c r="F1114" s="4"/>
      <c r="G1114" s="3"/>
      <c r="H1114" s="4"/>
      <c r="I1114" s="4"/>
      <c r="J1114" s="14"/>
      <c r="K1114" s="29"/>
    </row>
    <row r="1115" spans="2:11" x14ac:dyDescent="0.25">
      <c r="B1115" s="1"/>
      <c r="C1115" s="4"/>
      <c r="D1115" s="3"/>
      <c r="E1115" s="4"/>
      <c r="F1115" s="4"/>
      <c r="G1115" s="3"/>
      <c r="H1115" s="4"/>
      <c r="I1115" s="4"/>
      <c r="J1115" s="14"/>
      <c r="K1115" s="29"/>
    </row>
    <row r="1116" spans="2:11" x14ac:dyDescent="0.25">
      <c r="B1116" s="1"/>
      <c r="C1116" s="4"/>
      <c r="D1116" s="3"/>
      <c r="E1116" s="4"/>
      <c r="F1116" s="4"/>
      <c r="G1116" s="3"/>
      <c r="H1116" s="4"/>
      <c r="I1116" s="4"/>
      <c r="J1116" s="14"/>
      <c r="K1116" s="29"/>
    </row>
    <row r="1117" spans="2:11" x14ac:dyDescent="0.25">
      <c r="B1117" s="1"/>
      <c r="C1117" s="4"/>
      <c r="D1117" s="3"/>
      <c r="E1117" s="4"/>
      <c r="F1117" s="4"/>
      <c r="G1117" s="3"/>
      <c r="H1117" s="4"/>
      <c r="I1117" s="4"/>
      <c r="J1117" s="14"/>
      <c r="K1117" s="29"/>
    </row>
    <row r="1118" spans="2:11" x14ac:dyDescent="0.25">
      <c r="B1118" s="1"/>
      <c r="C1118" s="4"/>
      <c r="D1118" s="3"/>
      <c r="E1118" s="4"/>
      <c r="F1118" s="4"/>
      <c r="G1118" s="3"/>
      <c r="H1118" s="4"/>
      <c r="I1118" s="4"/>
      <c r="J1118" s="14"/>
      <c r="K1118" s="29"/>
    </row>
    <row r="1119" spans="2:11" x14ac:dyDescent="0.25">
      <c r="B1119" s="1"/>
      <c r="C1119" s="4"/>
      <c r="D1119" s="3"/>
      <c r="E1119" s="4"/>
      <c r="F1119" s="4"/>
      <c r="G1119" s="3"/>
      <c r="H1119" s="4"/>
      <c r="I1119" s="4"/>
      <c r="J1119" s="14"/>
      <c r="K1119" s="29"/>
    </row>
    <row r="1120" spans="2:11" x14ac:dyDescent="0.25">
      <c r="B1120" s="1"/>
      <c r="C1120" s="4"/>
      <c r="D1120" s="3"/>
      <c r="E1120" s="4"/>
      <c r="F1120" s="4"/>
      <c r="G1120" s="3"/>
      <c r="H1120" s="4"/>
      <c r="I1120" s="4"/>
      <c r="J1120" s="14"/>
      <c r="K1120" s="29"/>
    </row>
    <row r="1121" spans="2:11" x14ac:dyDescent="0.25">
      <c r="B1121" s="1"/>
      <c r="C1121" s="4"/>
      <c r="D1121" s="3"/>
      <c r="E1121" s="4"/>
      <c r="F1121" s="4"/>
      <c r="G1121" s="3"/>
      <c r="H1121" s="4"/>
      <c r="I1121" s="4"/>
      <c r="J1121" s="14"/>
      <c r="K1121" s="29"/>
    </row>
    <row r="1122" spans="2:11" x14ac:dyDescent="0.25">
      <c r="B1122" s="1"/>
      <c r="C1122" s="4"/>
      <c r="D1122" s="3"/>
      <c r="E1122" s="4"/>
      <c r="F1122" s="4"/>
      <c r="G1122" s="3"/>
      <c r="H1122" s="4"/>
      <c r="I1122" s="4"/>
      <c r="J1122" s="14"/>
      <c r="K1122" s="29"/>
    </row>
    <row r="1123" spans="2:11" x14ac:dyDescent="0.25">
      <c r="B1123" s="1"/>
      <c r="C1123" s="4"/>
      <c r="D1123" s="3"/>
      <c r="E1123" s="4"/>
      <c r="F1123" s="4"/>
      <c r="G1123" s="3"/>
      <c r="H1123" s="4"/>
      <c r="I1123" s="4"/>
      <c r="J1123" s="14"/>
      <c r="K1123" s="29"/>
    </row>
    <row r="1124" spans="2:11" x14ac:dyDescent="0.25">
      <c r="B1124" s="1"/>
      <c r="C1124" s="4"/>
      <c r="D1124" s="3"/>
      <c r="E1124" s="4"/>
      <c r="F1124" s="4"/>
      <c r="G1124" s="3"/>
      <c r="H1124" s="4"/>
      <c r="I1124" s="4"/>
      <c r="J1124" s="14"/>
      <c r="K1124" s="29"/>
    </row>
    <row r="1125" spans="2:11" x14ac:dyDescent="0.25">
      <c r="B1125" s="1"/>
      <c r="C1125" s="4"/>
      <c r="D1125" s="3"/>
      <c r="E1125" s="4"/>
      <c r="F1125" s="4"/>
      <c r="G1125" s="3"/>
      <c r="H1125" s="4"/>
      <c r="I1125" s="4"/>
      <c r="J1125" s="14"/>
      <c r="K1125" s="29"/>
    </row>
    <row r="1126" spans="2:11" x14ac:dyDescent="0.25">
      <c r="B1126" s="1"/>
      <c r="C1126" s="4"/>
      <c r="D1126" s="3"/>
      <c r="E1126" s="4"/>
      <c r="F1126" s="4"/>
      <c r="G1126" s="3"/>
      <c r="H1126" s="4"/>
      <c r="I1126" s="4"/>
      <c r="J1126" s="14"/>
      <c r="K1126" s="29"/>
    </row>
    <row r="1127" spans="2:11" x14ac:dyDescent="0.25">
      <c r="B1127" s="1"/>
      <c r="C1127" s="4"/>
      <c r="D1127" s="3"/>
      <c r="E1127" s="4"/>
      <c r="F1127" s="4"/>
      <c r="G1127" s="3"/>
      <c r="H1127" s="4"/>
      <c r="I1127" s="4"/>
      <c r="J1127" s="14"/>
      <c r="K1127" s="29"/>
    </row>
    <row r="1128" spans="2:11" x14ac:dyDescent="0.25">
      <c r="B1128" s="1"/>
      <c r="C1128" s="4"/>
      <c r="D1128" s="3"/>
      <c r="E1128" s="4"/>
      <c r="F1128" s="4"/>
      <c r="G1128" s="3"/>
      <c r="H1128" s="4"/>
      <c r="I1128" s="4"/>
      <c r="J1128" s="14"/>
      <c r="K1128" s="29"/>
    </row>
    <row r="1129" spans="2:11" x14ac:dyDescent="0.25">
      <c r="B1129" s="1"/>
      <c r="C1129" s="4"/>
      <c r="D1129" s="3"/>
      <c r="E1129" s="4"/>
      <c r="F1129" s="4"/>
      <c r="G1129" s="3"/>
      <c r="H1129" s="4"/>
      <c r="I1129" s="4"/>
      <c r="J1129" s="14"/>
      <c r="K1129" s="29"/>
    </row>
    <row r="1130" spans="2:11" x14ac:dyDescent="0.25">
      <c r="B1130" s="1"/>
      <c r="C1130" s="4"/>
      <c r="D1130" s="3"/>
      <c r="E1130" s="4"/>
      <c r="F1130" s="4"/>
      <c r="G1130" s="3"/>
      <c r="H1130" s="4"/>
      <c r="I1130" s="4"/>
      <c r="J1130" s="14"/>
      <c r="K1130" s="29"/>
    </row>
    <row r="1131" spans="2:11" x14ac:dyDescent="0.25">
      <c r="B1131" s="1"/>
      <c r="C1131" s="4"/>
      <c r="D1131" s="3"/>
      <c r="E1131" s="4"/>
      <c r="F1131" s="4"/>
      <c r="G1131" s="3"/>
      <c r="H1131" s="4"/>
      <c r="I1131" s="4"/>
      <c r="J1131" s="14"/>
      <c r="K1131" s="29"/>
    </row>
    <row r="1132" spans="2:11" x14ac:dyDescent="0.25">
      <c r="B1132" s="1"/>
      <c r="C1132" s="4"/>
      <c r="D1132" s="3"/>
      <c r="E1132" s="4"/>
      <c r="F1132" s="4"/>
      <c r="G1132" s="3"/>
      <c r="H1132" s="4"/>
      <c r="I1132" s="4"/>
      <c r="J1132" s="14"/>
      <c r="K1132" s="29"/>
    </row>
    <row r="1133" spans="2:11" x14ac:dyDescent="0.25">
      <c r="B1133" s="1"/>
      <c r="C1133" s="4"/>
      <c r="D1133" s="3"/>
      <c r="E1133" s="4"/>
      <c r="F1133" s="4"/>
      <c r="G1133" s="3"/>
      <c r="H1133" s="4"/>
      <c r="I1133" s="4"/>
      <c r="J1133" s="14"/>
      <c r="K1133" s="29"/>
    </row>
    <row r="1134" spans="2:11" x14ac:dyDescent="0.25">
      <c r="B1134" s="1"/>
      <c r="C1134" s="4"/>
      <c r="D1134" s="3"/>
      <c r="E1134" s="4"/>
      <c r="F1134" s="4"/>
      <c r="G1134" s="3"/>
      <c r="H1134" s="4"/>
      <c r="I1134" s="4"/>
      <c r="J1134" s="14"/>
      <c r="K1134" s="29"/>
    </row>
    <row r="1135" spans="2:11" x14ac:dyDescent="0.25">
      <c r="B1135" s="1"/>
      <c r="C1135" s="4"/>
      <c r="D1135" s="3"/>
      <c r="E1135" s="4"/>
      <c r="F1135" s="4"/>
      <c r="G1135" s="3"/>
      <c r="H1135" s="4"/>
      <c r="I1135" s="4"/>
      <c r="J1135" s="14"/>
      <c r="K1135" s="29"/>
    </row>
    <row r="1136" spans="2:11" x14ac:dyDescent="0.25">
      <c r="B1136" s="1"/>
      <c r="C1136" s="4"/>
      <c r="D1136" s="3"/>
      <c r="E1136" s="4"/>
      <c r="F1136" s="4"/>
      <c r="G1136" s="3"/>
      <c r="H1136" s="4"/>
      <c r="I1136" s="4"/>
      <c r="J1136" s="14"/>
      <c r="K1136" s="29"/>
    </row>
    <row r="1137" spans="2:11" x14ac:dyDescent="0.25">
      <c r="B1137" s="1"/>
      <c r="C1137" s="4"/>
      <c r="D1137" s="3"/>
      <c r="E1137" s="4"/>
      <c r="F1137" s="4"/>
      <c r="G1137" s="3"/>
      <c r="H1137" s="4"/>
      <c r="I1137" s="4"/>
      <c r="J1137" s="14"/>
      <c r="K1137" s="29"/>
    </row>
    <row r="1138" spans="2:11" x14ac:dyDescent="0.25">
      <c r="B1138" s="1"/>
      <c r="C1138" s="4"/>
      <c r="D1138" s="3"/>
      <c r="E1138" s="4"/>
      <c r="F1138" s="4"/>
      <c r="G1138" s="3"/>
      <c r="H1138" s="4"/>
      <c r="I1138" s="4"/>
      <c r="J1138" s="14"/>
      <c r="K1138" s="29"/>
    </row>
    <row r="1139" spans="2:11" x14ac:dyDescent="0.25">
      <c r="B1139" s="1"/>
      <c r="C1139" s="4"/>
      <c r="D1139" s="3"/>
      <c r="E1139" s="4"/>
      <c r="F1139" s="4"/>
      <c r="G1139" s="3"/>
      <c r="H1139" s="4"/>
      <c r="I1139" s="4"/>
      <c r="J1139" s="14"/>
      <c r="K1139" s="29"/>
    </row>
    <row r="1140" spans="2:11" x14ac:dyDescent="0.25">
      <c r="B1140" s="1"/>
      <c r="C1140" s="4"/>
      <c r="D1140" s="3"/>
      <c r="E1140" s="4"/>
      <c r="F1140" s="4"/>
      <c r="G1140" s="3"/>
      <c r="H1140" s="4"/>
      <c r="I1140" s="4"/>
      <c r="J1140" s="14"/>
      <c r="K1140" s="29"/>
    </row>
    <row r="1141" spans="2:11" x14ac:dyDescent="0.25">
      <c r="B1141" s="1"/>
      <c r="C1141" s="4"/>
      <c r="D1141" s="3"/>
      <c r="E1141" s="4"/>
      <c r="F1141" s="4"/>
      <c r="G1141" s="3"/>
      <c r="H1141" s="4"/>
      <c r="I1141" s="4"/>
      <c r="J1141" s="14"/>
      <c r="K1141" s="29"/>
    </row>
    <row r="1142" spans="2:11" x14ac:dyDescent="0.25">
      <c r="B1142" s="1"/>
      <c r="C1142" s="4"/>
      <c r="D1142" s="3"/>
      <c r="E1142" s="4"/>
      <c r="F1142" s="4"/>
      <c r="G1142" s="3"/>
      <c r="H1142" s="4"/>
      <c r="I1142" s="4"/>
      <c r="J1142" s="14"/>
      <c r="K1142" s="29"/>
    </row>
    <row r="1143" spans="2:11" x14ac:dyDescent="0.25">
      <c r="B1143" s="1"/>
      <c r="C1143" s="4"/>
      <c r="D1143" s="3"/>
      <c r="E1143" s="4"/>
      <c r="F1143" s="4"/>
      <c r="G1143" s="3"/>
      <c r="H1143" s="4"/>
      <c r="I1143" s="4"/>
      <c r="J1143" s="14"/>
      <c r="K1143" s="29"/>
    </row>
    <row r="1144" spans="2:11" x14ac:dyDescent="0.25">
      <c r="B1144" s="1"/>
      <c r="C1144" s="4"/>
      <c r="D1144" s="3"/>
      <c r="E1144" s="4"/>
      <c r="F1144" s="4"/>
      <c r="G1144" s="3"/>
      <c r="H1144" s="4"/>
      <c r="I1144" s="4"/>
      <c r="J1144" s="14"/>
      <c r="K1144" s="29"/>
    </row>
    <row r="1145" spans="2:11" x14ac:dyDescent="0.25">
      <c r="B1145" s="1"/>
      <c r="C1145" s="4"/>
      <c r="D1145" s="3"/>
      <c r="E1145" s="4"/>
      <c r="F1145" s="4"/>
      <c r="G1145" s="3"/>
      <c r="H1145" s="4"/>
      <c r="I1145" s="4"/>
      <c r="J1145" s="14"/>
      <c r="K1145" s="29"/>
    </row>
    <row r="1146" spans="2:11" x14ac:dyDescent="0.25">
      <c r="B1146" s="1"/>
      <c r="C1146" s="4"/>
      <c r="D1146" s="3"/>
      <c r="E1146" s="4"/>
      <c r="F1146" s="4"/>
      <c r="G1146" s="3"/>
      <c r="H1146" s="4"/>
      <c r="I1146" s="4"/>
      <c r="J1146" s="14"/>
      <c r="K1146" s="29"/>
    </row>
    <row r="1147" spans="2:11" x14ac:dyDescent="0.25">
      <c r="B1147" s="1"/>
      <c r="C1147" s="4"/>
      <c r="D1147" s="3"/>
      <c r="E1147" s="4"/>
      <c r="F1147" s="4"/>
      <c r="G1147" s="3"/>
      <c r="H1147" s="4"/>
      <c r="I1147" s="4"/>
      <c r="J1147" s="14"/>
      <c r="K1147" s="29"/>
    </row>
    <row r="1148" spans="2:11" x14ac:dyDescent="0.25">
      <c r="B1148" s="1"/>
      <c r="C1148" s="4"/>
      <c r="D1148" s="3"/>
      <c r="E1148" s="4"/>
      <c r="F1148" s="4"/>
      <c r="G1148" s="3"/>
      <c r="H1148" s="4"/>
      <c r="I1148" s="4"/>
      <c r="J1148" s="14"/>
      <c r="K1148" s="29"/>
    </row>
    <row r="1149" spans="2:11" x14ac:dyDescent="0.25">
      <c r="B1149" s="1"/>
      <c r="C1149" s="4"/>
      <c r="D1149" s="3"/>
      <c r="E1149" s="4"/>
      <c r="F1149" s="4"/>
      <c r="G1149" s="3"/>
      <c r="H1149" s="4"/>
      <c r="I1149" s="4"/>
      <c r="J1149" s="14"/>
      <c r="K1149" s="29"/>
    </row>
    <row r="1150" spans="2:11" x14ac:dyDescent="0.25">
      <c r="B1150" s="1"/>
      <c r="C1150" s="4"/>
      <c r="D1150" s="3"/>
      <c r="E1150" s="4"/>
      <c r="F1150" s="4"/>
      <c r="G1150" s="3"/>
      <c r="H1150" s="4"/>
      <c r="I1150" s="4"/>
      <c r="J1150" s="14"/>
      <c r="K1150" s="29"/>
    </row>
    <row r="1151" spans="2:11" x14ac:dyDescent="0.25">
      <c r="B1151" s="1"/>
      <c r="C1151" s="4"/>
      <c r="D1151" s="3"/>
      <c r="E1151" s="4"/>
      <c r="F1151" s="4"/>
      <c r="G1151" s="3"/>
      <c r="H1151" s="4"/>
      <c r="I1151" s="4"/>
      <c r="J1151" s="14"/>
      <c r="K1151" s="29"/>
    </row>
    <row r="1152" spans="2:11" x14ac:dyDescent="0.25">
      <c r="B1152" s="1"/>
      <c r="C1152" s="4"/>
      <c r="D1152" s="3"/>
      <c r="E1152" s="4"/>
      <c r="F1152" s="4"/>
      <c r="G1152" s="3"/>
      <c r="H1152" s="4"/>
      <c r="I1152" s="4"/>
      <c r="J1152" s="14"/>
      <c r="K1152" s="29"/>
    </row>
    <row r="1153" spans="2:11" x14ac:dyDescent="0.25">
      <c r="B1153" s="1"/>
      <c r="C1153" s="4"/>
      <c r="D1153" s="3"/>
      <c r="E1153" s="4"/>
      <c r="F1153" s="4"/>
      <c r="G1153" s="3"/>
      <c r="H1153" s="4"/>
      <c r="I1153" s="4"/>
      <c r="J1153" s="14"/>
      <c r="K1153" s="29"/>
    </row>
    <row r="1154" spans="2:11" x14ac:dyDescent="0.25">
      <c r="B1154" s="1"/>
      <c r="C1154" s="4"/>
      <c r="D1154" s="3"/>
      <c r="E1154" s="4"/>
      <c r="F1154" s="4"/>
      <c r="G1154" s="3"/>
      <c r="H1154" s="4"/>
      <c r="I1154" s="4"/>
      <c r="J1154" s="14"/>
      <c r="K1154" s="29"/>
    </row>
    <row r="1155" spans="2:11" x14ac:dyDescent="0.25">
      <c r="B1155" s="1"/>
      <c r="C1155" s="4"/>
      <c r="D1155" s="3"/>
      <c r="E1155" s="4"/>
      <c r="F1155" s="4"/>
      <c r="G1155" s="3"/>
      <c r="H1155" s="4"/>
      <c r="I1155" s="4"/>
      <c r="J1155" s="14"/>
      <c r="K1155" s="29"/>
    </row>
    <row r="1156" spans="2:11" x14ac:dyDescent="0.25">
      <c r="B1156" s="1"/>
      <c r="C1156" s="4"/>
      <c r="D1156" s="3"/>
      <c r="E1156" s="4"/>
      <c r="F1156" s="4"/>
      <c r="G1156" s="3"/>
      <c r="H1156" s="4"/>
      <c r="I1156" s="4"/>
      <c r="J1156" s="14"/>
      <c r="K1156" s="29"/>
    </row>
    <row r="1157" spans="2:11" x14ac:dyDescent="0.25">
      <c r="B1157" s="1"/>
      <c r="C1157" s="4"/>
      <c r="D1157" s="3"/>
      <c r="E1157" s="4"/>
      <c r="F1157" s="4"/>
      <c r="G1157" s="3"/>
      <c r="H1157" s="4"/>
      <c r="I1157" s="4"/>
      <c r="J1157" s="14"/>
      <c r="K1157" s="29"/>
    </row>
    <row r="1158" spans="2:11" x14ac:dyDescent="0.25">
      <c r="B1158" s="1"/>
      <c r="C1158" s="4"/>
      <c r="D1158" s="3"/>
      <c r="E1158" s="4"/>
      <c r="F1158" s="4"/>
      <c r="G1158" s="3"/>
      <c r="H1158" s="4"/>
      <c r="I1158" s="4"/>
      <c r="J1158" s="14"/>
      <c r="K1158" s="29"/>
    </row>
    <row r="1159" spans="2:11" x14ac:dyDescent="0.25">
      <c r="B1159" s="1"/>
      <c r="C1159" s="4"/>
      <c r="D1159" s="3"/>
      <c r="E1159" s="4"/>
      <c r="F1159" s="4"/>
      <c r="G1159" s="3"/>
      <c r="H1159" s="4"/>
      <c r="I1159" s="4"/>
      <c r="J1159" s="14"/>
      <c r="K1159" s="29"/>
    </row>
    <row r="1160" spans="2:11" x14ac:dyDescent="0.25">
      <c r="B1160" s="1"/>
      <c r="C1160" s="4"/>
      <c r="D1160" s="3"/>
      <c r="E1160" s="4"/>
      <c r="F1160" s="4"/>
      <c r="G1160" s="3"/>
      <c r="H1160" s="4"/>
      <c r="I1160" s="4"/>
      <c r="J1160" s="14"/>
      <c r="K1160" s="29"/>
    </row>
    <row r="1161" spans="2:11" x14ac:dyDescent="0.25">
      <c r="B1161" s="1"/>
      <c r="C1161" s="4"/>
      <c r="D1161" s="3"/>
      <c r="E1161" s="4"/>
      <c r="F1161" s="4"/>
      <c r="G1161" s="3"/>
      <c r="H1161" s="4"/>
      <c r="I1161" s="4"/>
      <c r="J1161" s="14"/>
      <c r="K1161" s="29"/>
    </row>
    <row r="1162" spans="2:11" x14ac:dyDescent="0.25">
      <c r="B1162" s="1"/>
      <c r="C1162" s="4"/>
      <c r="D1162" s="3"/>
      <c r="E1162" s="4"/>
      <c r="F1162" s="4"/>
      <c r="G1162" s="3"/>
      <c r="H1162" s="4"/>
      <c r="I1162" s="4"/>
      <c r="J1162" s="14"/>
      <c r="K1162" s="29"/>
    </row>
    <row r="1163" spans="2:11" x14ac:dyDescent="0.25">
      <c r="B1163" s="1"/>
      <c r="C1163" s="4"/>
      <c r="D1163" s="3"/>
      <c r="E1163" s="4"/>
      <c r="F1163" s="4"/>
      <c r="G1163" s="3"/>
      <c r="H1163" s="4"/>
      <c r="I1163" s="4"/>
      <c r="J1163" s="14"/>
      <c r="K1163" s="29"/>
    </row>
    <row r="1164" spans="2:11" x14ac:dyDescent="0.25">
      <c r="B1164" s="1"/>
      <c r="C1164" s="4"/>
      <c r="D1164" s="3"/>
      <c r="E1164" s="4"/>
      <c r="F1164" s="4"/>
      <c r="G1164" s="3"/>
      <c r="H1164" s="4"/>
      <c r="I1164" s="4"/>
      <c r="J1164" s="14"/>
      <c r="K1164" s="29"/>
    </row>
    <row r="1165" spans="2:11" x14ac:dyDescent="0.25">
      <c r="B1165" s="1"/>
      <c r="C1165" s="4"/>
      <c r="D1165" s="3"/>
      <c r="E1165" s="4"/>
      <c r="F1165" s="4"/>
      <c r="G1165" s="3"/>
      <c r="H1165" s="4"/>
      <c r="I1165" s="4"/>
      <c r="J1165" s="14"/>
      <c r="K1165" s="29"/>
    </row>
    <row r="1166" spans="2:11" x14ac:dyDescent="0.25">
      <c r="B1166" s="1"/>
      <c r="C1166" s="4"/>
      <c r="D1166" s="3"/>
      <c r="E1166" s="4"/>
      <c r="F1166" s="4"/>
      <c r="G1166" s="3"/>
      <c r="H1166" s="4"/>
      <c r="I1166" s="4"/>
      <c r="J1166" s="14"/>
      <c r="K1166" s="29"/>
    </row>
    <row r="1167" spans="2:11" x14ac:dyDescent="0.25">
      <c r="B1167" s="1"/>
      <c r="C1167" s="4"/>
      <c r="D1167" s="3"/>
      <c r="E1167" s="4"/>
      <c r="F1167" s="4"/>
      <c r="G1167" s="3"/>
      <c r="H1167" s="4"/>
      <c r="I1167" s="4"/>
      <c r="J1167" s="14"/>
      <c r="K1167" s="29"/>
    </row>
    <row r="1168" spans="2:11" x14ac:dyDescent="0.25">
      <c r="B1168" s="1"/>
      <c r="C1168" s="4"/>
      <c r="D1168" s="3"/>
      <c r="E1168" s="4"/>
      <c r="F1168" s="4"/>
      <c r="G1168" s="3"/>
      <c r="H1168" s="4"/>
      <c r="I1168" s="4"/>
      <c r="J1168" s="14"/>
      <c r="K1168" s="29"/>
    </row>
    <row r="1169" spans="2:11" x14ac:dyDescent="0.25">
      <c r="B1169" s="1"/>
      <c r="C1169" s="4"/>
      <c r="D1169" s="3"/>
      <c r="E1169" s="4"/>
      <c r="F1169" s="4"/>
      <c r="G1169" s="3"/>
      <c r="H1169" s="4"/>
      <c r="I1169" s="4"/>
      <c r="J1169" s="14"/>
      <c r="K1169" s="29"/>
    </row>
    <row r="1170" spans="2:11" x14ac:dyDescent="0.25">
      <c r="B1170" s="1"/>
      <c r="C1170" s="4"/>
      <c r="D1170" s="3"/>
      <c r="E1170" s="4"/>
      <c r="F1170" s="4"/>
      <c r="G1170" s="3"/>
      <c r="H1170" s="4"/>
      <c r="I1170" s="4"/>
      <c r="J1170" s="14"/>
      <c r="K1170" s="29"/>
    </row>
    <row r="1171" spans="2:11" x14ac:dyDescent="0.25">
      <c r="B1171" s="1"/>
      <c r="C1171" s="4"/>
      <c r="D1171" s="3"/>
      <c r="E1171" s="4"/>
      <c r="F1171" s="4"/>
      <c r="G1171" s="3"/>
      <c r="H1171" s="4"/>
      <c r="I1171" s="4"/>
      <c r="J1171" s="14"/>
      <c r="K1171" s="29"/>
    </row>
    <row r="1172" spans="2:11" x14ac:dyDescent="0.25">
      <c r="B1172" s="1"/>
      <c r="C1172" s="4"/>
      <c r="D1172" s="3"/>
      <c r="E1172" s="4"/>
      <c r="F1172" s="4"/>
      <c r="G1172" s="3"/>
      <c r="H1172" s="4"/>
      <c r="I1172" s="4"/>
      <c r="J1172" s="14"/>
      <c r="K1172" s="29"/>
    </row>
    <row r="1173" spans="2:11" x14ac:dyDescent="0.25">
      <c r="B1173" s="1"/>
      <c r="C1173" s="4"/>
      <c r="D1173" s="3"/>
      <c r="E1173" s="4"/>
      <c r="F1173" s="4"/>
      <c r="G1173" s="3"/>
      <c r="H1173" s="4"/>
      <c r="I1173" s="4"/>
      <c r="J1173" s="14"/>
      <c r="K1173" s="29"/>
    </row>
    <row r="1174" spans="2:11" x14ac:dyDescent="0.25">
      <c r="B1174" s="1"/>
      <c r="C1174" s="4"/>
      <c r="D1174" s="3"/>
      <c r="E1174" s="4"/>
      <c r="F1174" s="4"/>
      <c r="G1174" s="3"/>
      <c r="H1174" s="4"/>
      <c r="I1174" s="4"/>
      <c r="J1174" s="14"/>
      <c r="K1174" s="29"/>
    </row>
    <row r="1175" spans="2:11" x14ac:dyDescent="0.25">
      <c r="B1175" s="1"/>
      <c r="C1175" s="4"/>
      <c r="D1175" s="3"/>
      <c r="E1175" s="4"/>
      <c r="F1175" s="4"/>
      <c r="G1175" s="3"/>
      <c r="H1175" s="4"/>
      <c r="I1175" s="4"/>
      <c r="J1175" s="14"/>
      <c r="K1175" s="29"/>
    </row>
    <row r="1176" spans="2:11" x14ac:dyDescent="0.25">
      <c r="B1176" s="1"/>
      <c r="C1176" s="4"/>
      <c r="D1176" s="3"/>
      <c r="E1176" s="4"/>
      <c r="F1176" s="4"/>
      <c r="G1176" s="3"/>
      <c r="H1176" s="4"/>
      <c r="I1176" s="4"/>
      <c r="J1176" s="14"/>
      <c r="K1176" s="29"/>
    </row>
    <row r="1177" spans="2:11" x14ac:dyDescent="0.25">
      <c r="B1177" s="1"/>
      <c r="C1177" s="4"/>
      <c r="D1177" s="3"/>
      <c r="E1177" s="4"/>
      <c r="F1177" s="4"/>
      <c r="G1177" s="3"/>
      <c r="H1177" s="4"/>
      <c r="I1177" s="4"/>
      <c r="J1177" s="14"/>
      <c r="K1177" s="29"/>
    </row>
    <row r="1178" spans="2:11" x14ac:dyDescent="0.25">
      <c r="B1178" s="1"/>
      <c r="C1178" s="4"/>
      <c r="D1178" s="3"/>
      <c r="E1178" s="4"/>
      <c r="F1178" s="4"/>
      <c r="G1178" s="3"/>
      <c r="H1178" s="4"/>
      <c r="I1178" s="4"/>
      <c r="J1178" s="14"/>
      <c r="K1178" s="29"/>
    </row>
    <row r="1179" spans="2:11" x14ac:dyDescent="0.25">
      <c r="B1179" s="1"/>
      <c r="C1179" s="4"/>
      <c r="D1179" s="3"/>
      <c r="E1179" s="4"/>
      <c r="F1179" s="4"/>
      <c r="G1179" s="3"/>
      <c r="H1179" s="4"/>
      <c r="I1179" s="4"/>
      <c r="J1179" s="14"/>
      <c r="K1179" s="29"/>
    </row>
    <row r="1180" spans="2:11" x14ac:dyDescent="0.25">
      <c r="B1180" s="1"/>
      <c r="C1180" s="4"/>
      <c r="D1180" s="3"/>
      <c r="E1180" s="4"/>
      <c r="F1180" s="4"/>
      <c r="G1180" s="3"/>
      <c r="H1180" s="4"/>
      <c r="I1180" s="4"/>
      <c r="J1180" s="14"/>
      <c r="K1180" s="29"/>
    </row>
    <row r="1181" spans="2:11" x14ac:dyDescent="0.25">
      <c r="B1181" s="1"/>
      <c r="C1181" s="4"/>
      <c r="D1181" s="3"/>
      <c r="E1181" s="4"/>
      <c r="F1181" s="4"/>
      <c r="G1181" s="3"/>
      <c r="H1181" s="4"/>
      <c r="I1181" s="4"/>
      <c r="J1181" s="14"/>
      <c r="K1181" s="29"/>
    </row>
    <row r="1182" spans="2:11" x14ac:dyDescent="0.25">
      <c r="B1182" s="1"/>
      <c r="C1182" s="4"/>
      <c r="D1182" s="3"/>
      <c r="E1182" s="4"/>
      <c r="F1182" s="4"/>
      <c r="G1182" s="3"/>
      <c r="H1182" s="4"/>
      <c r="I1182" s="4"/>
      <c r="J1182" s="14"/>
      <c r="K1182" s="29"/>
    </row>
    <row r="1183" spans="2:11" x14ac:dyDescent="0.25">
      <c r="B1183" s="1"/>
      <c r="C1183" s="4"/>
      <c r="D1183" s="3"/>
      <c r="E1183" s="4"/>
      <c r="F1183" s="4"/>
      <c r="G1183" s="3"/>
      <c r="H1183" s="4"/>
      <c r="I1183" s="4"/>
      <c r="J1183" s="14"/>
      <c r="K1183" s="29"/>
    </row>
    <row r="1184" spans="2:11" x14ac:dyDescent="0.25">
      <c r="B1184" s="1"/>
      <c r="C1184" s="4"/>
      <c r="D1184" s="3"/>
      <c r="E1184" s="4"/>
      <c r="F1184" s="4"/>
      <c r="G1184" s="3"/>
      <c r="H1184" s="4"/>
      <c r="I1184" s="4"/>
      <c r="J1184" s="14"/>
      <c r="K1184" s="29"/>
    </row>
    <row r="1185" spans="2:11" x14ac:dyDescent="0.25">
      <c r="B1185" s="1"/>
      <c r="C1185" s="4"/>
      <c r="D1185" s="3"/>
      <c r="E1185" s="4"/>
      <c r="F1185" s="4"/>
      <c r="G1185" s="3"/>
      <c r="H1185" s="4"/>
      <c r="I1185" s="4"/>
      <c r="J1185" s="14"/>
      <c r="K1185" s="29"/>
    </row>
    <row r="1186" spans="2:11" x14ac:dyDescent="0.25">
      <c r="B1186" s="1"/>
      <c r="C1186" s="4"/>
      <c r="D1186" s="3"/>
      <c r="E1186" s="4"/>
      <c r="F1186" s="4"/>
      <c r="G1186" s="3"/>
      <c r="H1186" s="4"/>
      <c r="I1186" s="4"/>
      <c r="J1186" s="14"/>
      <c r="K1186" s="29"/>
    </row>
    <row r="1187" spans="2:11" x14ac:dyDescent="0.25">
      <c r="B1187" s="1"/>
      <c r="C1187" s="4"/>
      <c r="D1187" s="3"/>
      <c r="E1187" s="4"/>
      <c r="F1187" s="4"/>
      <c r="G1187" s="3"/>
      <c r="H1187" s="4"/>
      <c r="I1187" s="4"/>
      <c r="J1187" s="14"/>
      <c r="K1187" s="29"/>
    </row>
    <row r="1188" spans="2:11" x14ac:dyDescent="0.25">
      <c r="B1188" s="1"/>
      <c r="C1188" s="4"/>
      <c r="D1188" s="3"/>
      <c r="E1188" s="4"/>
      <c r="F1188" s="4"/>
      <c r="G1188" s="3"/>
      <c r="H1188" s="4"/>
      <c r="I1188" s="4"/>
      <c r="J1188" s="14"/>
      <c r="K1188" s="29"/>
    </row>
    <row r="1189" spans="2:11" x14ac:dyDescent="0.25">
      <c r="B1189" s="1"/>
      <c r="C1189" s="4"/>
      <c r="D1189" s="3"/>
      <c r="E1189" s="4"/>
      <c r="F1189" s="4"/>
      <c r="G1189" s="3"/>
      <c r="H1189" s="4"/>
      <c r="I1189" s="4"/>
      <c r="J1189" s="14"/>
      <c r="K1189" s="29"/>
    </row>
    <row r="1190" spans="2:11" x14ac:dyDescent="0.25">
      <c r="B1190" s="1"/>
      <c r="C1190" s="4"/>
      <c r="D1190" s="3"/>
      <c r="E1190" s="4"/>
      <c r="F1190" s="4"/>
      <c r="G1190" s="3"/>
      <c r="H1190" s="4"/>
      <c r="I1190" s="4"/>
      <c r="J1190" s="14"/>
      <c r="K1190" s="29"/>
    </row>
    <row r="1191" spans="2:11" x14ac:dyDescent="0.25">
      <c r="B1191" s="1"/>
      <c r="C1191" s="4"/>
      <c r="D1191" s="3"/>
      <c r="E1191" s="4"/>
      <c r="F1191" s="4"/>
      <c r="G1191" s="3"/>
      <c r="H1191" s="4"/>
      <c r="I1191" s="4"/>
      <c r="J1191" s="14"/>
      <c r="K1191" s="29"/>
    </row>
    <row r="1192" spans="2:11" x14ac:dyDescent="0.25">
      <c r="B1192" s="1"/>
      <c r="C1192" s="4"/>
      <c r="D1192" s="3"/>
      <c r="E1192" s="4"/>
      <c r="F1192" s="4"/>
      <c r="G1192" s="3"/>
      <c r="H1192" s="4"/>
      <c r="I1192" s="4"/>
      <c r="J1192" s="14"/>
      <c r="K1192" s="29"/>
    </row>
    <row r="1193" spans="2:11" x14ac:dyDescent="0.25">
      <c r="B1193" s="1"/>
      <c r="C1193" s="4"/>
      <c r="D1193" s="3"/>
      <c r="E1193" s="4"/>
      <c r="F1193" s="4"/>
      <c r="G1193" s="3"/>
      <c r="H1193" s="4"/>
      <c r="I1193" s="4"/>
      <c r="J1193" s="14"/>
      <c r="K1193" s="29"/>
    </row>
    <row r="1194" spans="2:11" x14ac:dyDescent="0.25">
      <c r="B1194" s="1"/>
      <c r="C1194" s="4"/>
      <c r="D1194" s="3"/>
      <c r="E1194" s="4"/>
      <c r="F1194" s="4"/>
      <c r="G1194" s="3"/>
      <c r="H1194" s="4"/>
      <c r="I1194" s="4"/>
      <c r="J1194" s="14"/>
      <c r="K1194" s="29"/>
    </row>
    <row r="1195" spans="2:11" x14ac:dyDescent="0.25">
      <c r="B1195" s="1"/>
      <c r="C1195" s="4"/>
      <c r="D1195" s="3"/>
      <c r="E1195" s="4"/>
      <c r="F1195" s="4"/>
      <c r="G1195" s="3"/>
      <c r="H1195" s="4"/>
      <c r="I1195" s="4"/>
      <c r="J1195" s="14"/>
      <c r="K1195" s="29"/>
    </row>
    <row r="1196" spans="2:11" x14ac:dyDescent="0.25">
      <c r="B1196" s="1"/>
      <c r="C1196" s="4"/>
      <c r="D1196" s="3"/>
      <c r="E1196" s="4"/>
      <c r="F1196" s="4"/>
      <c r="G1196" s="3"/>
      <c r="H1196" s="4"/>
      <c r="I1196" s="4"/>
      <c r="J1196" s="14"/>
      <c r="K1196" s="29"/>
    </row>
    <row r="1197" spans="2:11" x14ac:dyDescent="0.25">
      <c r="B1197" s="1"/>
      <c r="C1197" s="4"/>
      <c r="D1197" s="3"/>
      <c r="E1197" s="4"/>
      <c r="F1197" s="4"/>
      <c r="G1197" s="3"/>
      <c r="H1197" s="4"/>
      <c r="I1197" s="4"/>
      <c r="J1197" s="14"/>
      <c r="K1197" s="29"/>
    </row>
    <row r="1198" spans="2:11" x14ac:dyDescent="0.25">
      <c r="B1198" s="1"/>
      <c r="C1198" s="4"/>
      <c r="D1198" s="3"/>
      <c r="E1198" s="4"/>
      <c r="F1198" s="4"/>
      <c r="G1198" s="3"/>
      <c r="H1198" s="4"/>
      <c r="I1198" s="4"/>
      <c r="J1198" s="14"/>
      <c r="K1198" s="29"/>
    </row>
    <row r="1199" spans="2:11" x14ac:dyDescent="0.25">
      <c r="B1199" s="1"/>
      <c r="C1199" s="4"/>
      <c r="D1199" s="3"/>
      <c r="E1199" s="4"/>
      <c r="F1199" s="4"/>
      <c r="G1199" s="3"/>
      <c r="H1199" s="4"/>
      <c r="I1199" s="4"/>
      <c r="J1199" s="14"/>
      <c r="K1199" s="29"/>
    </row>
    <row r="1200" spans="2:11" x14ac:dyDescent="0.25">
      <c r="B1200" s="1"/>
      <c r="C1200" s="4"/>
      <c r="D1200" s="3"/>
      <c r="E1200" s="4"/>
      <c r="F1200" s="4"/>
      <c r="G1200" s="3"/>
      <c r="H1200" s="4"/>
      <c r="I1200" s="4"/>
      <c r="J1200" s="14"/>
      <c r="K1200" s="29"/>
    </row>
    <row r="1201" spans="2:11" x14ac:dyDescent="0.25">
      <c r="B1201" s="1"/>
      <c r="C1201" s="4"/>
      <c r="D1201" s="3"/>
      <c r="E1201" s="4"/>
      <c r="F1201" s="4"/>
      <c r="G1201" s="3"/>
      <c r="H1201" s="4"/>
      <c r="I1201" s="4"/>
      <c r="J1201" s="14"/>
      <c r="K1201" s="29"/>
    </row>
    <row r="1202" spans="2:11" x14ac:dyDescent="0.25">
      <c r="B1202" s="1"/>
      <c r="C1202" s="4"/>
      <c r="D1202" s="3"/>
      <c r="E1202" s="4"/>
      <c r="F1202" s="4"/>
      <c r="G1202" s="3"/>
      <c r="H1202" s="4"/>
      <c r="I1202" s="4"/>
      <c r="J1202" s="14"/>
      <c r="K1202" s="29"/>
    </row>
    <row r="1203" spans="2:11" x14ac:dyDescent="0.25">
      <c r="B1203" s="1"/>
      <c r="C1203" s="4"/>
      <c r="D1203" s="3"/>
      <c r="E1203" s="4"/>
      <c r="F1203" s="4"/>
      <c r="G1203" s="3"/>
      <c r="H1203" s="4"/>
      <c r="I1203" s="4"/>
      <c r="J1203" s="14"/>
      <c r="K1203" s="29"/>
    </row>
    <row r="1204" spans="2:11" x14ac:dyDescent="0.25">
      <c r="B1204" s="1"/>
      <c r="C1204" s="4"/>
      <c r="D1204" s="3"/>
      <c r="E1204" s="4"/>
      <c r="F1204" s="4"/>
      <c r="G1204" s="3"/>
      <c r="H1204" s="4"/>
      <c r="I1204" s="4"/>
      <c r="J1204" s="14"/>
      <c r="K1204" s="29"/>
    </row>
    <row r="1205" spans="2:11" x14ac:dyDescent="0.25">
      <c r="B1205" s="1"/>
      <c r="C1205" s="4"/>
      <c r="D1205" s="3"/>
      <c r="E1205" s="4"/>
      <c r="F1205" s="4"/>
      <c r="G1205" s="3"/>
      <c r="H1205" s="4"/>
      <c r="I1205" s="4"/>
      <c r="J1205" s="14"/>
      <c r="K1205" s="29"/>
    </row>
    <row r="1206" spans="2:11" x14ac:dyDescent="0.25">
      <c r="B1206" s="1"/>
      <c r="C1206" s="4"/>
      <c r="D1206" s="3"/>
      <c r="E1206" s="4"/>
      <c r="F1206" s="4"/>
      <c r="G1206" s="3"/>
      <c r="H1206" s="4"/>
      <c r="I1206" s="4"/>
      <c r="J1206" s="14"/>
      <c r="K1206" s="29"/>
    </row>
    <row r="1207" spans="2:11" x14ac:dyDescent="0.25">
      <c r="B1207" s="1"/>
      <c r="C1207" s="4"/>
      <c r="D1207" s="3"/>
      <c r="E1207" s="4"/>
      <c r="F1207" s="4"/>
      <c r="G1207" s="3"/>
      <c r="H1207" s="4"/>
      <c r="I1207" s="4"/>
      <c r="J1207" s="14"/>
      <c r="K1207" s="29"/>
    </row>
    <row r="1208" spans="2:11" x14ac:dyDescent="0.25">
      <c r="B1208" s="1"/>
      <c r="C1208" s="4"/>
      <c r="D1208" s="3"/>
      <c r="E1208" s="4"/>
      <c r="F1208" s="4"/>
      <c r="G1208" s="3"/>
      <c r="H1208" s="4"/>
      <c r="I1208" s="4"/>
      <c r="J1208" s="14"/>
      <c r="K1208" s="29"/>
    </row>
    <row r="1209" spans="2:11" x14ac:dyDescent="0.25">
      <c r="B1209" s="1"/>
      <c r="C1209" s="4"/>
      <c r="D1209" s="3"/>
      <c r="E1209" s="4"/>
      <c r="F1209" s="4"/>
      <c r="G1209" s="3"/>
      <c r="H1209" s="4"/>
      <c r="I1209" s="4"/>
      <c r="J1209" s="14"/>
      <c r="K1209" s="29"/>
    </row>
    <row r="1210" spans="2:11" x14ac:dyDescent="0.25">
      <c r="B1210" s="1"/>
      <c r="C1210" s="4"/>
      <c r="D1210" s="3"/>
      <c r="E1210" s="4"/>
      <c r="F1210" s="4"/>
      <c r="G1210" s="3"/>
      <c r="H1210" s="4"/>
      <c r="I1210" s="4"/>
      <c r="J1210" s="14"/>
      <c r="K1210" s="29"/>
    </row>
    <row r="1211" spans="2:11" x14ac:dyDescent="0.25">
      <c r="B1211" s="1"/>
      <c r="C1211" s="4"/>
      <c r="D1211" s="3"/>
      <c r="E1211" s="4"/>
      <c r="F1211" s="4"/>
      <c r="G1211" s="3"/>
      <c r="H1211" s="4"/>
      <c r="I1211" s="4"/>
      <c r="J1211" s="14"/>
      <c r="K1211" s="29"/>
    </row>
    <row r="1212" spans="2:11" x14ac:dyDescent="0.25">
      <c r="B1212" s="1"/>
      <c r="C1212" s="4"/>
      <c r="D1212" s="3"/>
      <c r="E1212" s="4"/>
      <c r="F1212" s="4"/>
      <c r="G1212" s="3"/>
      <c r="H1212" s="4"/>
      <c r="I1212" s="4"/>
      <c r="J1212" s="14"/>
      <c r="K1212" s="29"/>
    </row>
    <row r="1213" spans="2:11" x14ac:dyDescent="0.25">
      <c r="B1213" s="1"/>
      <c r="C1213" s="4"/>
      <c r="D1213" s="3"/>
      <c r="E1213" s="4"/>
      <c r="F1213" s="4"/>
      <c r="G1213" s="3"/>
      <c r="H1213" s="4"/>
      <c r="I1213" s="4"/>
      <c r="J1213" s="14"/>
      <c r="K1213" s="29"/>
    </row>
    <row r="1214" spans="2:11" x14ac:dyDescent="0.25">
      <c r="B1214" s="1"/>
      <c r="C1214" s="4"/>
      <c r="D1214" s="3"/>
      <c r="E1214" s="4"/>
      <c r="F1214" s="4"/>
      <c r="G1214" s="3"/>
      <c r="H1214" s="4"/>
      <c r="I1214" s="4"/>
      <c r="J1214" s="14"/>
      <c r="K1214" s="29"/>
    </row>
    <row r="1215" spans="2:11" x14ac:dyDescent="0.25">
      <c r="B1215" s="1"/>
      <c r="C1215" s="4"/>
      <c r="D1215" s="3"/>
      <c r="E1215" s="4"/>
      <c r="F1215" s="4"/>
      <c r="G1215" s="3"/>
      <c r="H1215" s="4"/>
      <c r="I1215" s="4"/>
      <c r="J1215" s="14"/>
      <c r="K1215" s="29"/>
    </row>
    <row r="1216" spans="2:11" x14ac:dyDescent="0.25">
      <c r="B1216" s="1"/>
      <c r="C1216" s="4"/>
      <c r="D1216" s="3"/>
      <c r="E1216" s="4"/>
      <c r="F1216" s="4"/>
      <c r="G1216" s="3"/>
      <c r="H1216" s="4"/>
      <c r="I1216" s="4"/>
      <c r="J1216" s="14"/>
      <c r="K1216" s="29"/>
    </row>
    <row r="1217" spans="2:11" x14ac:dyDescent="0.25">
      <c r="B1217" s="1"/>
      <c r="C1217" s="4"/>
      <c r="D1217" s="3"/>
      <c r="E1217" s="4"/>
      <c r="F1217" s="4"/>
      <c r="G1217" s="3"/>
      <c r="H1217" s="4"/>
      <c r="I1217" s="4"/>
      <c r="J1217" s="14"/>
      <c r="K1217" s="29"/>
    </row>
    <row r="1218" spans="2:11" x14ac:dyDescent="0.25">
      <c r="B1218" s="1"/>
      <c r="C1218" s="4"/>
      <c r="D1218" s="3"/>
      <c r="E1218" s="4"/>
      <c r="F1218" s="4"/>
      <c r="G1218" s="3"/>
      <c r="H1218" s="4"/>
      <c r="I1218" s="4"/>
      <c r="J1218" s="14"/>
      <c r="K1218" s="29"/>
    </row>
    <row r="1219" spans="2:11" x14ac:dyDescent="0.25">
      <c r="B1219" s="1"/>
      <c r="C1219" s="4"/>
      <c r="D1219" s="3"/>
      <c r="E1219" s="4"/>
      <c r="F1219" s="4"/>
      <c r="G1219" s="3"/>
      <c r="H1219" s="4"/>
      <c r="I1219" s="4"/>
      <c r="J1219" s="14"/>
      <c r="K1219" s="29"/>
    </row>
    <row r="1220" spans="2:11" x14ac:dyDescent="0.25">
      <c r="B1220" s="1"/>
      <c r="C1220" s="4"/>
      <c r="D1220" s="3"/>
      <c r="E1220" s="4"/>
      <c r="F1220" s="4"/>
      <c r="G1220" s="3"/>
      <c r="H1220" s="4"/>
      <c r="I1220" s="4"/>
      <c r="J1220" s="14"/>
      <c r="K1220" s="29"/>
    </row>
    <row r="1221" spans="2:11" x14ac:dyDescent="0.25">
      <c r="B1221" s="1"/>
      <c r="C1221" s="4"/>
      <c r="D1221" s="3"/>
      <c r="E1221" s="4"/>
      <c r="F1221" s="4"/>
      <c r="G1221" s="3"/>
      <c r="H1221" s="4"/>
      <c r="I1221" s="4"/>
      <c r="J1221" s="14"/>
      <c r="K1221" s="29"/>
    </row>
    <row r="1222" spans="2:11" x14ac:dyDescent="0.25">
      <c r="B1222" s="1"/>
      <c r="C1222" s="4"/>
      <c r="D1222" s="3"/>
      <c r="E1222" s="4"/>
      <c r="F1222" s="4"/>
      <c r="G1222" s="3"/>
      <c r="H1222" s="4"/>
      <c r="I1222" s="4"/>
      <c r="J1222" s="14"/>
      <c r="K1222" s="29"/>
    </row>
    <row r="1223" spans="2:11" x14ac:dyDescent="0.25">
      <c r="B1223" s="1"/>
      <c r="C1223" s="4"/>
      <c r="D1223" s="3"/>
      <c r="E1223" s="4"/>
      <c r="F1223" s="4"/>
      <c r="G1223" s="3"/>
      <c r="H1223" s="4"/>
      <c r="I1223" s="4"/>
      <c r="J1223" s="14"/>
      <c r="K1223" s="29"/>
    </row>
    <row r="1224" spans="2:11" x14ac:dyDescent="0.25">
      <c r="B1224" s="1"/>
      <c r="C1224" s="4"/>
      <c r="D1224" s="3"/>
      <c r="E1224" s="4"/>
      <c r="F1224" s="4"/>
      <c r="G1224" s="3"/>
      <c r="H1224" s="4"/>
      <c r="I1224" s="4"/>
      <c r="J1224" s="14"/>
      <c r="K1224" s="29"/>
    </row>
    <row r="1225" spans="2:11" x14ac:dyDescent="0.25">
      <c r="B1225" s="1"/>
      <c r="C1225" s="4"/>
      <c r="D1225" s="3"/>
      <c r="E1225" s="4"/>
      <c r="F1225" s="4"/>
      <c r="G1225" s="3"/>
      <c r="H1225" s="4"/>
      <c r="I1225" s="4"/>
      <c r="J1225" s="14"/>
      <c r="K1225" s="29"/>
    </row>
    <row r="1226" spans="2:11" x14ac:dyDescent="0.25">
      <c r="B1226" s="1"/>
      <c r="C1226" s="4"/>
      <c r="D1226" s="3"/>
      <c r="E1226" s="4"/>
      <c r="F1226" s="4"/>
      <c r="G1226" s="3"/>
      <c r="H1226" s="4"/>
      <c r="I1226" s="4"/>
      <c r="J1226" s="14"/>
      <c r="K1226" s="29"/>
    </row>
    <row r="1227" spans="2:11" x14ac:dyDescent="0.25">
      <c r="B1227" s="1"/>
      <c r="C1227" s="4"/>
      <c r="D1227" s="3"/>
      <c r="E1227" s="4"/>
      <c r="F1227" s="4"/>
      <c r="G1227" s="3"/>
      <c r="H1227" s="4"/>
      <c r="I1227" s="4"/>
      <c r="J1227" s="14"/>
      <c r="K1227" s="29"/>
    </row>
    <row r="1228" spans="2:11" x14ac:dyDescent="0.25">
      <c r="B1228" s="1"/>
      <c r="C1228" s="4"/>
      <c r="D1228" s="3"/>
      <c r="E1228" s="4"/>
      <c r="F1228" s="4"/>
      <c r="G1228" s="3"/>
      <c r="H1228" s="4"/>
      <c r="I1228" s="4"/>
      <c r="J1228" s="14"/>
      <c r="K1228" s="29"/>
    </row>
    <row r="1229" spans="2:11" x14ac:dyDescent="0.25">
      <c r="B1229" s="1"/>
      <c r="C1229" s="4"/>
      <c r="D1229" s="3"/>
      <c r="E1229" s="4"/>
      <c r="F1229" s="4"/>
      <c r="G1229" s="3"/>
      <c r="H1229" s="4"/>
      <c r="I1229" s="4"/>
      <c r="J1229" s="14"/>
      <c r="K1229" s="29"/>
    </row>
    <row r="1230" spans="2:11" x14ac:dyDescent="0.25">
      <c r="B1230" s="1"/>
      <c r="C1230" s="4"/>
      <c r="D1230" s="3"/>
      <c r="E1230" s="4"/>
      <c r="F1230" s="4"/>
      <c r="G1230" s="3"/>
      <c r="H1230" s="4"/>
      <c r="I1230" s="4"/>
      <c r="J1230" s="14"/>
      <c r="K1230" s="29"/>
    </row>
    <row r="1231" spans="2:11" x14ac:dyDescent="0.25">
      <c r="B1231" s="1"/>
      <c r="C1231" s="4"/>
      <c r="D1231" s="3"/>
      <c r="E1231" s="4"/>
      <c r="F1231" s="4"/>
      <c r="G1231" s="3"/>
      <c r="H1231" s="4"/>
      <c r="I1231" s="4"/>
      <c r="J1231" s="14"/>
      <c r="K1231" s="29"/>
    </row>
    <row r="1232" spans="2:11" x14ac:dyDescent="0.25">
      <c r="B1232" s="1"/>
      <c r="C1232" s="4"/>
      <c r="D1232" s="3"/>
      <c r="E1232" s="4"/>
      <c r="F1232" s="4"/>
      <c r="G1232" s="3"/>
      <c r="H1232" s="4"/>
      <c r="I1232" s="4"/>
      <c r="J1232" s="14"/>
      <c r="K1232" s="29"/>
    </row>
    <row r="1233" spans="2:11" x14ac:dyDescent="0.25">
      <c r="B1233" s="1"/>
      <c r="C1233" s="4"/>
      <c r="D1233" s="3"/>
      <c r="E1233" s="4"/>
      <c r="F1233" s="4"/>
      <c r="G1233" s="3"/>
      <c r="H1233" s="4"/>
      <c r="I1233" s="4"/>
      <c r="J1233" s="14"/>
      <c r="K1233" s="29"/>
    </row>
    <row r="1234" spans="2:11" x14ac:dyDescent="0.25">
      <c r="B1234" s="1"/>
      <c r="C1234" s="4"/>
      <c r="D1234" s="3"/>
      <c r="E1234" s="4"/>
      <c r="F1234" s="4"/>
      <c r="G1234" s="3"/>
      <c r="H1234" s="4"/>
      <c r="I1234" s="4"/>
      <c r="J1234" s="14"/>
      <c r="K1234" s="29"/>
    </row>
    <row r="1235" spans="2:11" x14ac:dyDescent="0.25">
      <c r="B1235" s="1"/>
      <c r="C1235" s="4"/>
      <c r="D1235" s="3"/>
      <c r="E1235" s="4"/>
      <c r="F1235" s="4"/>
      <c r="G1235" s="3"/>
      <c r="H1235" s="4"/>
      <c r="I1235" s="4"/>
      <c r="J1235" s="14"/>
      <c r="K1235" s="29"/>
    </row>
    <row r="1236" spans="2:11" x14ac:dyDescent="0.25">
      <c r="B1236" s="1"/>
      <c r="C1236" s="4"/>
      <c r="D1236" s="3"/>
      <c r="E1236" s="4"/>
      <c r="F1236" s="4"/>
      <c r="G1236" s="3"/>
      <c r="H1236" s="4"/>
      <c r="I1236" s="4"/>
      <c r="J1236" s="14"/>
      <c r="K1236" s="29"/>
    </row>
    <row r="1237" spans="2:11" x14ac:dyDescent="0.25">
      <c r="B1237" s="1"/>
      <c r="C1237" s="4"/>
      <c r="D1237" s="3"/>
      <c r="E1237" s="4"/>
      <c r="F1237" s="4"/>
      <c r="G1237" s="3"/>
      <c r="H1237" s="4"/>
      <c r="I1237" s="4"/>
      <c r="J1237" s="14"/>
      <c r="K1237" s="29"/>
    </row>
    <row r="1238" spans="2:11" x14ac:dyDescent="0.25">
      <c r="B1238" s="1"/>
      <c r="C1238" s="4"/>
      <c r="D1238" s="3"/>
      <c r="E1238" s="4"/>
      <c r="F1238" s="4"/>
      <c r="G1238" s="3"/>
      <c r="H1238" s="4"/>
      <c r="I1238" s="4"/>
      <c r="J1238" s="14"/>
      <c r="K1238" s="29"/>
    </row>
    <row r="1239" spans="2:11" x14ac:dyDescent="0.25">
      <c r="B1239" s="1"/>
      <c r="C1239" s="4"/>
      <c r="D1239" s="3"/>
      <c r="E1239" s="4"/>
      <c r="F1239" s="4"/>
      <c r="G1239" s="3"/>
      <c r="H1239" s="4"/>
      <c r="I1239" s="4"/>
      <c r="J1239" s="14"/>
      <c r="K1239" s="29"/>
    </row>
    <row r="1240" spans="2:11" x14ac:dyDescent="0.25">
      <c r="B1240" s="1"/>
      <c r="C1240" s="4"/>
      <c r="D1240" s="3"/>
      <c r="E1240" s="4"/>
      <c r="F1240" s="4"/>
      <c r="G1240" s="3"/>
      <c r="H1240" s="4"/>
      <c r="I1240" s="4"/>
      <c r="J1240" s="14"/>
      <c r="K1240" s="29"/>
    </row>
    <row r="1241" spans="2:11" x14ac:dyDescent="0.25">
      <c r="B1241" s="1"/>
      <c r="C1241" s="4"/>
      <c r="D1241" s="3"/>
      <c r="E1241" s="4"/>
      <c r="F1241" s="4"/>
      <c r="G1241" s="3"/>
      <c r="H1241" s="4"/>
      <c r="I1241" s="4"/>
      <c r="J1241" s="14"/>
      <c r="K1241" s="29"/>
    </row>
    <row r="1242" spans="2:11" x14ac:dyDescent="0.25">
      <c r="B1242" s="1"/>
      <c r="C1242" s="4"/>
      <c r="D1242" s="3"/>
      <c r="E1242" s="4"/>
      <c r="F1242" s="4"/>
      <c r="G1242" s="3"/>
      <c r="H1242" s="4"/>
      <c r="I1242" s="4"/>
      <c r="J1242" s="14"/>
      <c r="K1242" s="29"/>
    </row>
    <row r="1243" spans="2:11" x14ac:dyDescent="0.25">
      <c r="B1243" s="1"/>
      <c r="C1243" s="4"/>
      <c r="D1243" s="3"/>
      <c r="E1243" s="4"/>
      <c r="F1243" s="4"/>
      <c r="G1243" s="3"/>
      <c r="H1243" s="4"/>
      <c r="I1243" s="4"/>
      <c r="J1243" s="14"/>
      <c r="K1243" s="29"/>
    </row>
    <row r="1244" spans="2:11" x14ac:dyDescent="0.25">
      <c r="B1244" s="1"/>
      <c r="C1244" s="4"/>
      <c r="D1244" s="3"/>
      <c r="E1244" s="4"/>
      <c r="F1244" s="4"/>
      <c r="G1244" s="3"/>
      <c r="H1244" s="4"/>
      <c r="I1244" s="4"/>
      <c r="J1244" s="14"/>
      <c r="K1244" s="29"/>
    </row>
    <row r="1245" spans="2:11" x14ac:dyDescent="0.25">
      <c r="B1245" s="1"/>
      <c r="C1245" s="4"/>
      <c r="D1245" s="3"/>
      <c r="E1245" s="4"/>
      <c r="F1245" s="4"/>
      <c r="G1245" s="3"/>
      <c r="H1245" s="4"/>
      <c r="I1245" s="4"/>
      <c r="J1245" s="14"/>
      <c r="K1245" s="29"/>
    </row>
    <row r="1246" spans="2:11" x14ac:dyDescent="0.25">
      <c r="B1246" s="1"/>
      <c r="C1246" s="4"/>
      <c r="D1246" s="3"/>
      <c r="E1246" s="4"/>
      <c r="F1246" s="4"/>
      <c r="G1246" s="3"/>
      <c r="H1246" s="4"/>
      <c r="I1246" s="4"/>
      <c r="J1246" s="14"/>
      <c r="K1246" s="29"/>
    </row>
    <row r="1247" spans="2:11" x14ac:dyDescent="0.25">
      <c r="B1247" s="1"/>
      <c r="C1247" s="4"/>
      <c r="D1247" s="3"/>
      <c r="E1247" s="4"/>
      <c r="F1247" s="4"/>
      <c r="G1247" s="3"/>
      <c r="H1247" s="4"/>
      <c r="I1247" s="4"/>
      <c r="J1247" s="14"/>
      <c r="K1247" s="29"/>
    </row>
    <row r="1248" spans="2:11" x14ac:dyDescent="0.25">
      <c r="B1248" s="1"/>
      <c r="C1248" s="4"/>
      <c r="D1248" s="3"/>
      <c r="E1248" s="4"/>
      <c r="F1248" s="4"/>
      <c r="G1248" s="3"/>
      <c r="H1248" s="4"/>
      <c r="I1248" s="4"/>
      <c r="J1248" s="14"/>
      <c r="K1248" s="29"/>
    </row>
    <row r="1249" spans="2:11" x14ac:dyDescent="0.25">
      <c r="B1249" s="1"/>
      <c r="C1249" s="4"/>
      <c r="D1249" s="3"/>
      <c r="E1249" s="4"/>
      <c r="F1249" s="4"/>
      <c r="G1249" s="3"/>
      <c r="H1249" s="4"/>
      <c r="I1249" s="4"/>
      <c r="J1249" s="14"/>
      <c r="K1249" s="29"/>
    </row>
    <row r="1250" spans="2:11" x14ac:dyDescent="0.25">
      <c r="B1250" s="1"/>
      <c r="C1250" s="4"/>
      <c r="D1250" s="3"/>
      <c r="E1250" s="4"/>
      <c r="F1250" s="4"/>
      <c r="G1250" s="3"/>
      <c r="H1250" s="4"/>
      <c r="I1250" s="4"/>
      <c r="J1250" s="14"/>
      <c r="K1250" s="29"/>
    </row>
    <row r="1251" spans="2:11" x14ac:dyDescent="0.25">
      <c r="B1251" s="1"/>
      <c r="C1251" s="4"/>
      <c r="D1251" s="3"/>
      <c r="E1251" s="4"/>
      <c r="F1251" s="4"/>
      <c r="G1251" s="3"/>
      <c r="H1251" s="4"/>
      <c r="I1251" s="4"/>
      <c r="J1251" s="14"/>
      <c r="K1251" s="29"/>
    </row>
    <row r="1252" spans="2:11" x14ac:dyDescent="0.25">
      <c r="B1252" s="1"/>
      <c r="C1252" s="4"/>
      <c r="D1252" s="3"/>
      <c r="E1252" s="4"/>
      <c r="F1252" s="4"/>
      <c r="G1252" s="3"/>
      <c r="H1252" s="4"/>
      <c r="I1252" s="4"/>
      <c r="J1252" s="14"/>
      <c r="K1252" s="29"/>
    </row>
    <row r="1253" spans="2:11" x14ac:dyDescent="0.25">
      <c r="B1253" s="1"/>
      <c r="C1253" s="4"/>
      <c r="D1253" s="3"/>
      <c r="E1253" s="4"/>
      <c r="F1253" s="4"/>
      <c r="G1253" s="3"/>
      <c r="H1253" s="4"/>
      <c r="I1253" s="4"/>
      <c r="J1253" s="14"/>
      <c r="K1253" s="29"/>
    </row>
    <row r="1254" spans="2:11" x14ac:dyDescent="0.25">
      <c r="B1254" s="1"/>
      <c r="C1254" s="4"/>
      <c r="D1254" s="3"/>
      <c r="E1254" s="4"/>
      <c r="F1254" s="4"/>
      <c r="G1254" s="3"/>
      <c r="H1254" s="4"/>
      <c r="I1254" s="4"/>
      <c r="J1254" s="14"/>
      <c r="K1254" s="29"/>
    </row>
    <row r="1255" spans="2:11" x14ac:dyDescent="0.25">
      <c r="B1255" s="1"/>
      <c r="C1255" s="4"/>
      <c r="D1255" s="3"/>
      <c r="E1255" s="4"/>
      <c r="F1255" s="4"/>
      <c r="G1255" s="3"/>
      <c r="H1255" s="4"/>
      <c r="I1255" s="4"/>
      <c r="J1255" s="14"/>
      <c r="K1255" s="29"/>
    </row>
    <row r="1256" spans="2:11" x14ac:dyDescent="0.25">
      <c r="B1256" s="1"/>
      <c r="C1256" s="4"/>
      <c r="D1256" s="3"/>
      <c r="E1256" s="4"/>
      <c r="F1256" s="4"/>
      <c r="G1256" s="3"/>
      <c r="H1256" s="4"/>
      <c r="I1256" s="4"/>
      <c r="J1256" s="14"/>
      <c r="K1256" s="29"/>
    </row>
    <row r="1257" spans="2:11" x14ac:dyDescent="0.25">
      <c r="B1257" s="1"/>
      <c r="C1257" s="4"/>
      <c r="D1257" s="3"/>
      <c r="E1257" s="4"/>
      <c r="F1257" s="4"/>
      <c r="G1257" s="3"/>
      <c r="H1257" s="4"/>
      <c r="I1257" s="4"/>
      <c r="J1257" s="14"/>
      <c r="K1257" s="29"/>
    </row>
    <row r="1258" spans="2:11" x14ac:dyDescent="0.25">
      <c r="B1258" s="1"/>
      <c r="C1258" s="4"/>
      <c r="D1258" s="3"/>
      <c r="E1258" s="4"/>
      <c r="F1258" s="4"/>
      <c r="G1258" s="3"/>
      <c r="H1258" s="4"/>
      <c r="I1258" s="4"/>
      <c r="J1258" s="14"/>
      <c r="K1258" s="29"/>
    </row>
    <row r="1259" spans="2:11" x14ac:dyDescent="0.25">
      <c r="B1259" s="1"/>
      <c r="C1259" s="4"/>
      <c r="D1259" s="3"/>
      <c r="E1259" s="4"/>
      <c r="F1259" s="4"/>
      <c r="G1259" s="3"/>
      <c r="H1259" s="4"/>
      <c r="I1259" s="4"/>
      <c r="J1259" s="14"/>
      <c r="K1259" s="29"/>
    </row>
    <row r="1260" spans="2:11" x14ac:dyDescent="0.25">
      <c r="B1260" s="1"/>
      <c r="C1260" s="4"/>
      <c r="D1260" s="3"/>
      <c r="E1260" s="4"/>
      <c r="F1260" s="4"/>
      <c r="G1260" s="3"/>
      <c r="H1260" s="4"/>
      <c r="I1260" s="4"/>
      <c r="J1260" s="14"/>
      <c r="K1260" s="29"/>
    </row>
    <row r="1261" spans="2:11" x14ac:dyDescent="0.25">
      <c r="B1261" s="1"/>
      <c r="C1261" s="4"/>
      <c r="D1261" s="3"/>
      <c r="E1261" s="4"/>
      <c r="F1261" s="4"/>
      <c r="G1261" s="3"/>
      <c r="H1261" s="4"/>
      <c r="I1261" s="4"/>
      <c r="J1261" s="14"/>
      <c r="K1261" s="29"/>
    </row>
    <row r="1262" spans="2:11" x14ac:dyDescent="0.25">
      <c r="B1262" s="1"/>
      <c r="C1262" s="4"/>
      <c r="D1262" s="3"/>
      <c r="E1262" s="4"/>
      <c r="F1262" s="4"/>
      <c r="G1262" s="3"/>
      <c r="H1262" s="4"/>
      <c r="I1262" s="4"/>
      <c r="J1262" s="14"/>
      <c r="K1262" s="29"/>
    </row>
    <row r="1263" spans="2:11" x14ac:dyDescent="0.25">
      <c r="B1263" s="1"/>
      <c r="C1263" s="4"/>
      <c r="D1263" s="3"/>
      <c r="E1263" s="4"/>
      <c r="F1263" s="4"/>
      <c r="G1263" s="3"/>
      <c r="H1263" s="4"/>
      <c r="I1263" s="4"/>
      <c r="J1263" s="14"/>
      <c r="K1263" s="29"/>
    </row>
    <row r="1264" spans="2:11" x14ac:dyDescent="0.25">
      <c r="B1264" s="1"/>
      <c r="C1264" s="4"/>
      <c r="D1264" s="3"/>
      <c r="E1264" s="4"/>
      <c r="F1264" s="4"/>
      <c r="G1264" s="3"/>
      <c r="H1264" s="4"/>
      <c r="I1264" s="4"/>
      <c r="J1264" s="14"/>
      <c r="K1264" s="29"/>
    </row>
    <row r="1265" spans="2:11" x14ac:dyDescent="0.25">
      <c r="B1265" s="1"/>
      <c r="C1265" s="4"/>
      <c r="D1265" s="3"/>
      <c r="E1265" s="4"/>
      <c r="F1265" s="4"/>
      <c r="G1265" s="3"/>
      <c r="H1265" s="4"/>
      <c r="I1265" s="4"/>
      <c r="J1265" s="14"/>
      <c r="K1265" s="29"/>
    </row>
    <row r="1266" spans="2:11" x14ac:dyDescent="0.25">
      <c r="B1266" s="1"/>
      <c r="C1266" s="4"/>
      <c r="D1266" s="3"/>
      <c r="E1266" s="4"/>
      <c r="F1266" s="4"/>
      <c r="G1266" s="3"/>
      <c r="H1266" s="4"/>
      <c r="I1266" s="4"/>
      <c r="J1266" s="14"/>
      <c r="K1266" s="29"/>
    </row>
    <row r="1267" spans="2:11" x14ac:dyDescent="0.25">
      <c r="B1267" s="1"/>
      <c r="C1267" s="4"/>
      <c r="D1267" s="3"/>
      <c r="E1267" s="4"/>
      <c r="F1267" s="4"/>
      <c r="G1267" s="3"/>
      <c r="H1267" s="4"/>
      <c r="I1267" s="4"/>
      <c r="J1267" s="14"/>
      <c r="K1267" s="29"/>
    </row>
    <row r="1268" spans="2:11" x14ac:dyDescent="0.25">
      <c r="B1268" s="1"/>
      <c r="C1268" s="4"/>
      <c r="D1268" s="3"/>
      <c r="E1268" s="4"/>
      <c r="F1268" s="4"/>
      <c r="G1268" s="3"/>
      <c r="H1268" s="4"/>
      <c r="I1268" s="4"/>
      <c r="J1268" s="14"/>
      <c r="K1268" s="29"/>
    </row>
    <row r="1269" spans="2:11" x14ac:dyDescent="0.25">
      <c r="B1269" s="1"/>
      <c r="C1269" s="4"/>
      <c r="D1269" s="3"/>
      <c r="E1269" s="4"/>
      <c r="F1269" s="4"/>
      <c r="G1269" s="3"/>
      <c r="H1269" s="4"/>
      <c r="I1269" s="4"/>
      <c r="J1269" s="14"/>
      <c r="K1269" s="29"/>
    </row>
    <row r="1270" spans="2:11" x14ac:dyDescent="0.25">
      <c r="B1270" s="1"/>
      <c r="C1270" s="4"/>
      <c r="D1270" s="3"/>
      <c r="E1270" s="4"/>
      <c r="F1270" s="4"/>
      <c r="G1270" s="3"/>
      <c r="H1270" s="4"/>
      <c r="I1270" s="4"/>
      <c r="J1270" s="14"/>
      <c r="K1270" s="29"/>
    </row>
    <row r="1271" spans="2:11" x14ac:dyDescent="0.25">
      <c r="B1271" s="1"/>
      <c r="C1271" s="4"/>
      <c r="D1271" s="3"/>
      <c r="E1271" s="4"/>
      <c r="F1271" s="4"/>
      <c r="G1271" s="3"/>
      <c r="H1271" s="4"/>
      <c r="I1271" s="4"/>
      <c r="J1271" s="14"/>
      <c r="K1271" s="29"/>
    </row>
    <row r="1272" spans="2:11" x14ac:dyDescent="0.25">
      <c r="B1272" s="1"/>
      <c r="C1272" s="4"/>
      <c r="D1272" s="3"/>
      <c r="E1272" s="4"/>
      <c r="F1272" s="4"/>
      <c r="G1272" s="3"/>
      <c r="H1272" s="4"/>
      <c r="I1272" s="4"/>
      <c r="J1272" s="14"/>
      <c r="K1272" s="29"/>
    </row>
    <row r="1273" spans="2:11" x14ac:dyDescent="0.25">
      <c r="B1273" s="1"/>
      <c r="C1273" s="4"/>
      <c r="D1273" s="3"/>
      <c r="E1273" s="4"/>
      <c r="F1273" s="4"/>
      <c r="G1273" s="3"/>
      <c r="H1273" s="4"/>
      <c r="I1273" s="4"/>
      <c r="J1273" s="14"/>
      <c r="K1273" s="29"/>
    </row>
    <row r="1274" spans="2:11" x14ac:dyDescent="0.25">
      <c r="B1274" s="1"/>
      <c r="C1274" s="4"/>
      <c r="D1274" s="3"/>
      <c r="E1274" s="4"/>
      <c r="F1274" s="4"/>
      <c r="G1274" s="3"/>
      <c r="H1274" s="4"/>
      <c r="I1274" s="4"/>
      <c r="J1274" s="14"/>
      <c r="K1274" s="29"/>
    </row>
    <row r="1275" spans="2:11" x14ac:dyDescent="0.25">
      <c r="B1275" s="1"/>
      <c r="C1275" s="4"/>
      <c r="D1275" s="3"/>
      <c r="E1275" s="4"/>
      <c r="F1275" s="4"/>
      <c r="G1275" s="3"/>
      <c r="H1275" s="4"/>
      <c r="I1275" s="4"/>
      <c r="J1275" s="14"/>
      <c r="K1275" s="29"/>
    </row>
    <row r="1276" spans="2:11" x14ac:dyDescent="0.25">
      <c r="B1276" s="1"/>
      <c r="C1276" s="4"/>
      <c r="D1276" s="3"/>
      <c r="E1276" s="4"/>
      <c r="F1276" s="4"/>
      <c r="G1276" s="3"/>
      <c r="H1276" s="4"/>
      <c r="I1276" s="4"/>
      <c r="J1276" s="14"/>
      <c r="K1276" s="29"/>
    </row>
    <row r="1277" spans="2:11" x14ac:dyDescent="0.25">
      <c r="B1277" s="1"/>
      <c r="C1277" s="4"/>
      <c r="D1277" s="3"/>
      <c r="E1277" s="4"/>
      <c r="F1277" s="4"/>
      <c r="G1277" s="3"/>
      <c r="H1277" s="4"/>
      <c r="I1277" s="4"/>
      <c r="J1277" s="14"/>
      <c r="K1277" s="29"/>
    </row>
    <row r="1278" spans="2:11" x14ac:dyDescent="0.25">
      <c r="B1278" s="1"/>
      <c r="C1278" s="4"/>
      <c r="D1278" s="3"/>
      <c r="E1278" s="4"/>
      <c r="F1278" s="4"/>
      <c r="G1278" s="3"/>
      <c r="H1278" s="4"/>
      <c r="I1278" s="4"/>
      <c r="J1278" s="14"/>
      <c r="K1278" s="29"/>
    </row>
    <row r="1279" spans="2:11" x14ac:dyDescent="0.25">
      <c r="B1279" s="1"/>
      <c r="C1279" s="4"/>
      <c r="D1279" s="3"/>
      <c r="E1279" s="4"/>
      <c r="F1279" s="4"/>
      <c r="G1279" s="3"/>
      <c r="H1279" s="4"/>
      <c r="I1279" s="4"/>
      <c r="J1279" s="14"/>
      <c r="K1279" s="29"/>
    </row>
    <row r="1280" spans="2:11" x14ac:dyDescent="0.25">
      <c r="B1280" s="1"/>
      <c r="C1280" s="4"/>
      <c r="D1280" s="3"/>
      <c r="E1280" s="4"/>
      <c r="F1280" s="4"/>
      <c r="G1280" s="3"/>
      <c r="H1280" s="4"/>
      <c r="I1280" s="4"/>
      <c r="J1280" s="14"/>
      <c r="K1280" s="29"/>
    </row>
    <row r="1281" spans="2:11" x14ac:dyDescent="0.25">
      <c r="B1281" s="1"/>
      <c r="C1281" s="4"/>
      <c r="D1281" s="3"/>
      <c r="E1281" s="4"/>
      <c r="F1281" s="4"/>
      <c r="G1281" s="3"/>
      <c r="H1281" s="4"/>
      <c r="I1281" s="4"/>
      <c r="J1281" s="14"/>
      <c r="K1281" s="29"/>
    </row>
    <row r="1282" spans="2:11" x14ac:dyDescent="0.25">
      <c r="B1282" s="1"/>
      <c r="C1282" s="4"/>
      <c r="D1282" s="3"/>
      <c r="E1282" s="4"/>
      <c r="F1282" s="4"/>
      <c r="G1282" s="3"/>
      <c r="H1282" s="4"/>
      <c r="I1282" s="4"/>
      <c r="J1282" s="14"/>
      <c r="K1282" s="29"/>
    </row>
    <row r="1283" spans="2:11" x14ac:dyDescent="0.25">
      <c r="B1283" s="1"/>
      <c r="C1283" s="4"/>
      <c r="D1283" s="3"/>
      <c r="E1283" s="4"/>
      <c r="F1283" s="4"/>
      <c r="G1283" s="3"/>
      <c r="H1283" s="4"/>
      <c r="I1283" s="4"/>
      <c r="J1283" s="14"/>
      <c r="K1283" s="29"/>
    </row>
    <row r="1284" spans="2:11" x14ac:dyDescent="0.25">
      <c r="B1284" s="1"/>
      <c r="C1284" s="4"/>
      <c r="D1284" s="3"/>
      <c r="E1284" s="4"/>
      <c r="F1284" s="4"/>
      <c r="G1284" s="3"/>
      <c r="H1284" s="4"/>
      <c r="I1284" s="4"/>
      <c r="J1284" s="14"/>
      <c r="K1284" s="29"/>
    </row>
    <row r="1285" spans="2:11" x14ac:dyDescent="0.25">
      <c r="B1285" s="1"/>
      <c r="C1285" s="4"/>
      <c r="D1285" s="3"/>
      <c r="E1285" s="4"/>
      <c r="F1285" s="4"/>
      <c r="G1285" s="3"/>
      <c r="H1285" s="4"/>
      <c r="I1285" s="4"/>
      <c r="J1285" s="14"/>
      <c r="K1285" s="29"/>
    </row>
    <row r="1286" spans="2:11" x14ac:dyDescent="0.25">
      <c r="B1286" s="1"/>
      <c r="C1286" s="4"/>
      <c r="D1286" s="3"/>
      <c r="E1286" s="4"/>
      <c r="F1286" s="4"/>
      <c r="G1286" s="3"/>
      <c r="H1286" s="4"/>
      <c r="I1286" s="4"/>
      <c r="J1286" s="14"/>
      <c r="K1286" s="29"/>
    </row>
    <row r="1287" spans="2:11" x14ac:dyDescent="0.25">
      <c r="B1287" s="1"/>
      <c r="C1287" s="4"/>
      <c r="D1287" s="3"/>
      <c r="E1287" s="4"/>
      <c r="F1287" s="4"/>
      <c r="G1287" s="3"/>
      <c r="H1287" s="4"/>
      <c r="I1287" s="4"/>
      <c r="J1287" s="14"/>
      <c r="K1287" s="29"/>
    </row>
    <row r="1288" spans="2:11" x14ac:dyDescent="0.25">
      <c r="B1288" s="1"/>
      <c r="C1288" s="4"/>
      <c r="D1288" s="3"/>
      <c r="E1288" s="4"/>
      <c r="F1288" s="4"/>
      <c r="G1288" s="3"/>
      <c r="H1288" s="4"/>
      <c r="I1288" s="4"/>
      <c r="J1288" s="14"/>
      <c r="K1288" s="29"/>
    </row>
    <row r="1289" spans="2:11" x14ac:dyDescent="0.25">
      <c r="B1289" s="1"/>
      <c r="C1289" s="4"/>
      <c r="D1289" s="3"/>
      <c r="E1289" s="4"/>
      <c r="F1289" s="4"/>
      <c r="G1289" s="3"/>
      <c r="H1289" s="4"/>
      <c r="I1289" s="4"/>
      <c r="J1289" s="14"/>
      <c r="K1289" s="29"/>
    </row>
    <row r="1290" spans="2:11" x14ac:dyDescent="0.25">
      <c r="B1290" s="1"/>
      <c r="C1290" s="4"/>
      <c r="D1290" s="3"/>
      <c r="E1290" s="4"/>
      <c r="F1290" s="4"/>
      <c r="G1290" s="3"/>
      <c r="H1290" s="4"/>
      <c r="I1290" s="4"/>
      <c r="J1290" s="14"/>
      <c r="K1290" s="29"/>
    </row>
    <row r="1291" spans="2:11" x14ac:dyDescent="0.25">
      <c r="B1291" s="1"/>
      <c r="C1291" s="4"/>
      <c r="D1291" s="3"/>
      <c r="E1291" s="4"/>
      <c r="F1291" s="4"/>
      <c r="G1291" s="3"/>
      <c r="H1291" s="4"/>
      <c r="I1291" s="4"/>
      <c r="J1291" s="14"/>
      <c r="K1291" s="29"/>
    </row>
    <row r="1292" spans="2:11" x14ac:dyDescent="0.25">
      <c r="B1292" s="1"/>
      <c r="C1292" s="4"/>
      <c r="D1292" s="3"/>
      <c r="E1292" s="4"/>
      <c r="F1292" s="4"/>
      <c r="G1292" s="3"/>
      <c r="H1292" s="4"/>
      <c r="I1292" s="4"/>
      <c r="J1292" s="14"/>
      <c r="K1292" s="29"/>
    </row>
    <row r="1293" spans="2:11" x14ac:dyDescent="0.25">
      <c r="B1293" s="1"/>
      <c r="C1293" s="4"/>
      <c r="D1293" s="3"/>
      <c r="E1293" s="4"/>
      <c r="F1293" s="4"/>
      <c r="G1293" s="3"/>
      <c r="H1293" s="4"/>
      <c r="I1293" s="4"/>
      <c r="J1293" s="14"/>
      <c r="K1293" s="29"/>
    </row>
    <row r="1294" spans="2:11" x14ac:dyDescent="0.25">
      <c r="B1294" s="1"/>
      <c r="C1294" s="4"/>
      <c r="D1294" s="3"/>
      <c r="E1294" s="4"/>
      <c r="F1294" s="4"/>
      <c r="G1294" s="3"/>
      <c r="H1294" s="4"/>
      <c r="I1294" s="4"/>
      <c r="J1294" s="14"/>
      <c r="K1294" s="29"/>
    </row>
    <row r="1295" spans="2:11" x14ac:dyDescent="0.25">
      <c r="B1295" s="1"/>
      <c r="C1295" s="4"/>
      <c r="D1295" s="3"/>
      <c r="E1295" s="4"/>
      <c r="F1295" s="4"/>
      <c r="G1295" s="3"/>
      <c r="H1295" s="4"/>
      <c r="I1295" s="4"/>
      <c r="J1295" s="14"/>
      <c r="K1295" s="29"/>
    </row>
    <row r="1296" spans="2:11" x14ac:dyDescent="0.25">
      <c r="B1296" s="1"/>
      <c r="C1296" s="4"/>
      <c r="D1296" s="3"/>
      <c r="E1296" s="4"/>
      <c r="F1296" s="4"/>
      <c r="G1296" s="3"/>
      <c r="H1296" s="4"/>
      <c r="I1296" s="4"/>
      <c r="J1296" s="14"/>
      <c r="K1296" s="29"/>
    </row>
    <row r="1297" spans="2:11" x14ac:dyDescent="0.25">
      <c r="B1297" s="1"/>
      <c r="C1297" s="4"/>
      <c r="D1297" s="3"/>
      <c r="E1297" s="4"/>
      <c r="F1297" s="4"/>
      <c r="G1297" s="3"/>
      <c r="H1297" s="4"/>
      <c r="I1297" s="4"/>
      <c r="J1297" s="14"/>
      <c r="K1297" s="29"/>
    </row>
    <row r="1298" spans="2:11" x14ac:dyDescent="0.25">
      <c r="B1298" s="1"/>
      <c r="C1298" s="4"/>
      <c r="D1298" s="3"/>
      <c r="E1298" s="4"/>
      <c r="F1298" s="4"/>
      <c r="G1298" s="3"/>
      <c r="H1298" s="4"/>
      <c r="I1298" s="4"/>
      <c r="J1298" s="14"/>
      <c r="K1298" s="29"/>
    </row>
    <row r="1299" spans="2:11" x14ac:dyDescent="0.25">
      <c r="B1299" s="1"/>
      <c r="C1299" s="4"/>
      <c r="D1299" s="3"/>
      <c r="E1299" s="4"/>
      <c r="F1299" s="4"/>
      <c r="G1299" s="3"/>
      <c r="H1299" s="4"/>
      <c r="I1299" s="4"/>
      <c r="J1299" s="14"/>
      <c r="K1299" s="29"/>
    </row>
    <row r="1300" spans="2:11" x14ac:dyDescent="0.25">
      <c r="B1300" s="1"/>
      <c r="C1300" s="4"/>
      <c r="D1300" s="3"/>
      <c r="E1300" s="4"/>
      <c r="F1300" s="4"/>
      <c r="G1300" s="3"/>
      <c r="H1300" s="4"/>
      <c r="I1300" s="4"/>
      <c r="J1300" s="14"/>
      <c r="K1300" s="29"/>
    </row>
    <row r="1301" spans="2:11" x14ac:dyDescent="0.25">
      <c r="B1301" s="1"/>
      <c r="C1301" s="4"/>
      <c r="D1301" s="3"/>
      <c r="E1301" s="4"/>
      <c r="F1301" s="4"/>
      <c r="G1301" s="3"/>
      <c r="H1301" s="4"/>
      <c r="I1301" s="4"/>
      <c r="J1301" s="14"/>
      <c r="K1301" s="29"/>
    </row>
    <row r="1302" spans="2:11" x14ac:dyDescent="0.25">
      <c r="B1302" s="1"/>
      <c r="C1302" s="4"/>
      <c r="D1302" s="3"/>
      <c r="E1302" s="4"/>
      <c r="F1302" s="4"/>
      <c r="G1302" s="3"/>
      <c r="H1302" s="4"/>
      <c r="I1302" s="4"/>
      <c r="J1302" s="14"/>
      <c r="K1302" s="29"/>
    </row>
    <row r="1303" spans="2:11" x14ac:dyDescent="0.25">
      <c r="B1303" s="1"/>
      <c r="C1303" s="4"/>
      <c r="D1303" s="3"/>
      <c r="E1303" s="4"/>
      <c r="F1303" s="4"/>
      <c r="G1303" s="3"/>
      <c r="H1303" s="4"/>
      <c r="I1303" s="4"/>
      <c r="J1303" s="14"/>
      <c r="K1303" s="29"/>
    </row>
    <row r="1304" spans="2:11" x14ac:dyDescent="0.25">
      <c r="B1304" s="1"/>
      <c r="C1304" s="4"/>
      <c r="D1304" s="3"/>
      <c r="E1304" s="4"/>
      <c r="F1304" s="4"/>
      <c r="G1304" s="3"/>
      <c r="H1304" s="4"/>
      <c r="I1304" s="4"/>
      <c r="J1304" s="14"/>
      <c r="K1304" s="29"/>
    </row>
    <row r="1305" spans="2:11" x14ac:dyDescent="0.25">
      <c r="B1305" s="1"/>
      <c r="C1305" s="4"/>
      <c r="D1305" s="3"/>
      <c r="E1305" s="4"/>
      <c r="F1305" s="4"/>
      <c r="G1305" s="3"/>
      <c r="H1305" s="4"/>
      <c r="I1305" s="4"/>
      <c r="J1305" s="14"/>
      <c r="K1305" s="29"/>
    </row>
    <row r="1306" spans="2:11" x14ac:dyDescent="0.25">
      <c r="B1306" s="1"/>
      <c r="C1306" s="4"/>
      <c r="D1306" s="3"/>
      <c r="E1306" s="4"/>
      <c r="F1306" s="4"/>
      <c r="G1306" s="3"/>
      <c r="H1306" s="4"/>
      <c r="I1306" s="4"/>
      <c r="J1306" s="14"/>
      <c r="K1306" s="29"/>
    </row>
    <row r="1307" spans="2:11" x14ac:dyDescent="0.25">
      <c r="B1307" s="1"/>
      <c r="C1307" s="4"/>
      <c r="D1307" s="3"/>
      <c r="E1307" s="4"/>
      <c r="F1307" s="4"/>
      <c r="G1307" s="3"/>
      <c r="H1307" s="4"/>
      <c r="I1307" s="4"/>
      <c r="J1307" s="14"/>
      <c r="K1307" s="29"/>
    </row>
    <row r="1308" spans="2:11" x14ac:dyDescent="0.25">
      <c r="B1308" s="1"/>
      <c r="C1308" s="4"/>
      <c r="D1308" s="3"/>
      <c r="E1308" s="4"/>
      <c r="F1308" s="4"/>
      <c r="G1308" s="3"/>
      <c r="H1308" s="4"/>
      <c r="I1308" s="4"/>
      <c r="J1308" s="14"/>
      <c r="K1308" s="29"/>
    </row>
    <row r="1309" spans="2:11" x14ac:dyDescent="0.25">
      <c r="B1309" s="1"/>
      <c r="C1309" s="4"/>
      <c r="D1309" s="3"/>
      <c r="E1309" s="4"/>
      <c r="F1309" s="4"/>
      <c r="G1309" s="3"/>
      <c r="H1309" s="4"/>
      <c r="I1309" s="4"/>
      <c r="J1309" s="14"/>
      <c r="K1309" s="29"/>
    </row>
    <row r="1310" spans="2:11" x14ac:dyDescent="0.25">
      <c r="B1310" s="1"/>
      <c r="C1310" s="4"/>
      <c r="D1310" s="3"/>
      <c r="E1310" s="4"/>
      <c r="F1310" s="4"/>
      <c r="G1310" s="3"/>
      <c r="H1310" s="4"/>
      <c r="I1310" s="4"/>
      <c r="J1310" s="14"/>
      <c r="K1310" s="29"/>
    </row>
    <row r="1311" spans="2:11" x14ac:dyDescent="0.25">
      <c r="B1311" s="1"/>
      <c r="C1311" s="4"/>
      <c r="D1311" s="3"/>
      <c r="E1311" s="4"/>
      <c r="F1311" s="4"/>
      <c r="G1311" s="3"/>
      <c r="H1311" s="4"/>
      <c r="I1311" s="4"/>
      <c r="J1311" s="14"/>
      <c r="K1311" s="29"/>
    </row>
    <row r="1312" spans="2:11" x14ac:dyDescent="0.25">
      <c r="B1312" s="1"/>
      <c r="C1312" s="4"/>
      <c r="D1312" s="3"/>
      <c r="E1312" s="4"/>
      <c r="F1312" s="4"/>
      <c r="G1312" s="3"/>
      <c r="H1312" s="4"/>
      <c r="I1312" s="4"/>
      <c r="J1312" s="14"/>
      <c r="K1312" s="29"/>
    </row>
    <row r="1313" spans="2:11" x14ac:dyDescent="0.25">
      <c r="B1313" s="1"/>
      <c r="C1313" s="4"/>
      <c r="D1313" s="3"/>
      <c r="E1313" s="4"/>
      <c r="F1313" s="4"/>
      <c r="G1313" s="3"/>
      <c r="H1313" s="4"/>
      <c r="I1313" s="4"/>
      <c r="J1313" s="14"/>
      <c r="K1313" s="29"/>
    </row>
    <row r="1314" spans="2:11" x14ac:dyDescent="0.25">
      <c r="B1314" s="1"/>
      <c r="C1314" s="4"/>
      <c r="D1314" s="3"/>
      <c r="E1314" s="4"/>
      <c r="F1314" s="4"/>
      <c r="G1314" s="3"/>
      <c r="H1314" s="4"/>
      <c r="I1314" s="4"/>
      <c r="J1314" s="14"/>
      <c r="K1314" s="29"/>
    </row>
    <row r="1315" spans="2:11" x14ac:dyDescent="0.25">
      <c r="B1315" s="1"/>
      <c r="C1315" s="4"/>
      <c r="D1315" s="3"/>
      <c r="E1315" s="4"/>
      <c r="F1315" s="4"/>
      <c r="G1315" s="3"/>
      <c r="H1315" s="4"/>
      <c r="I1315" s="4"/>
      <c r="J1315" s="14"/>
      <c r="K1315" s="29"/>
    </row>
    <row r="1316" spans="2:11" x14ac:dyDescent="0.25">
      <c r="B1316" s="1"/>
      <c r="C1316" s="4"/>
      <c r="D1316" s="3"/>
      <c r="E1316" s="4"/>
      <c r="F1316" s="4"/>
      <c r="G1316" s="3"/>
      <c r="H1316" s="4"/>
      <c r="I1316" s="4"/>
      <c r="J1316" s="14"/>
      <c r="K1316" s="29"/>
    </row>
    <row r="1317" spans="2:11" x14ac:dyDescent="0.25">
      <c r="B1317" s="1"/>
      <c r="C1317" s="4"/>
      <c r="D1317" s="3"/>
      <c r="E1317" s="4"/>
      <c r="F1317" s="4"/>
      <c r="G1317" s="3"/>
      <c r="H1317" s="4"/>
      <c r="I1317" s="4"/>
      <c r="J1317" s="14"/>
      <c r="K1317" s="29"/>
    </row>
    <row r="1318" spans="2:11" x14ac:dyDescent="0.25">
      <c r="B1318" s="1"/>
      <c r="C1318" s="4"/>
      <c r="D1318" s="3"/>
      <c r="E1318" s="4"/>
      <c r="F1318" s="4"/>
      <c r="G1318" s="3"/>
      <c r="H1318" s="4"/>
      <c r="I1318" s="4"/>
      <c r="J1318" s="14"/>
      <c r="K1318" s="29"/>
    </row>
    <row r="1319" spans="2:11" x14ac:dyDescent="0.25">
      <c r="B1319" s="1"/>
      <c r="C1319" s="4"/>
      <c r="D1319" s="3"/>
      <c r="E1319" s="4"/>
      <c r="F1319" s="4"/>
      <c r="G1319" s="3"/>
      <c r="H1319" s="4"/>
      <c r="I1319" s="4"/>
      <c r="J1319" s="14"/>
      <c r="K1319" s="29"/>
    </row>
    <row r="1320" spans="2:11" x14ac:dyDescent="0.25">
      <c r="B1320" s="1"/>
      <c r="C1320" s="4"/>
      <c r="D1320" s="3"/>
      <c r="E1320" s="4"/>
      <c r="F1320" s="4"/>
      <c r="G1320" s="3"/>
      <c r="H1320" s="4"/>
      <c r="I1320" s="4"/>
      <c r="J1320" s="14"/>
      <c r="K1320" s="29"/>
    </row>
    <row r="1321" spans="2:11" x14ac:dyDescent="0.25">
      <c r="B1321" s="1"/>
      <c r="C1321" s="4"/>
      <c r="D1321" s="3"/>
      <c r="E1321" s="4"/>
      <c r="F1321" s="4"/>
      <c r="G1321" s="3"/>
      <c r="H1321" s="4"/>
      <c r="I1321" s="4"/>
      <c r="J1321" s="14"/>
      <c r="K1321" s="29"/>
    </row>
    <row r="1322" spans="2:11" x14ac:dyDescent="0.25">
      <c r="B1322" s="1"/>
      <c r="C1322" s="4"/>
      <c r="D1322" s="3"/>
      <c r="E1322" s="4"/>
      <c r="F1322" s="4"/>
      <c r="G1322" s="3"/>
      <c r="H1322" s="4"/>
      <c r="I1322" s="4"/>
      <c r="J1322" s="14"/>
      <c r="K1322" s="29"/>
    </row>
    <row r="1323" spans="2:11" x14ac:dyDescent="0.25">
      <c r="B1323" s="1"/>
      <c r="C1323" s="4"/>
      <c r="D1323" s="3"/>
      <c r="E1323" s="4"/>
      <c r="F1323" s="4"/>
      <c r="G1323" s="3"/>
      <c r="H1323" s="4"/>
      <c r="I1323" s="4"/>
      <c r="J1323" s="14"/>
      <c r="K1323" s="29"/>
    </row>
    <row r="1324" spans="2:11" x14ac:dyDescent="0.25">
      <c r="B1324" s="1"/>
      <c r="C1324" s="4"/>
      <c r="D1324" s="3"/>
      <c r="E1324" s="4"/>
      <c r="F1324" s="4"/>
      <c r="G1324" s="3"/>
      <c r="H1324" s="4"/>
      <c r="I1324" s="4"/>
      <c r="J1324" s="14"/>
      <c r="K1324" s="29"/>
    </row>
    <row r="1325" spans="2:11" x14ac:dyDescent="0.25">
      <c r="B1325" s="1"/>
      <c r="C1325" s="4"/>
      <c r="D1325" s="3"/>
      <c r="E1325" s="4"/>
      <c r="F1325" s="4"/>
      <c r="G1325" s="3"/>
      <c r="H1325" s="4"/>
      <c r="I1325" s="4"/>
      <c r="J1325" s="14"/>
      <c r="K1325" s="29"/>
    </row>
    <row r="1326" spans="2:11" x14ac:dyDescent="0.25">
      <c r="B1326" s="1"/>
      <c r="C1326" s="4"/>
      <c r="D1326" s="3"/>
      <c r="E1326" s="4"/>
      <c r="F1326" s="4"/>
      <c r="G1326" s="3"/>
      <c r="H1326" s="4"/>
      <c r="I1326" s="4"/>
      <c r="J1326" s="14"/>
      <c r="K1326" s="29"/>
    </row>
    <row r="1327" spans="2:11" x14ac:dyDescent="0.25">
      <c r="B1327" s="1"/>
      <c r="C1327" s="4"/>
      <c r="D1327" s="3"/>
      <c r="E1327" s="4"/>
      <c r="F1327" s="4"/>
      <c r="G1327" s="3"/>
      <c r="H1327" s="4"/>
      <c r="I1327" s="4"/>
      <c r="J1327" s="14"/>
      <c r="K1327" s="29"/>
    </row>
    <row r="1328" spans="2:11" x14ac:dyDescent="0.25">
      <c r="B1328" s="1"/>
      <c r="C1328" s="4"/>
      <c r="D1328" s="3"/>
      <c r="E1328" s="4"/>
      <c r="F1328" s="4"/>
      <c r="G1328" s="3"/>
      <c r="H1328" s="4"/>
      <c r="I1328" s="4"/>
      <c r="J1328" s="14"/>
      <c r="K1328" s="29"/>
    </row>
    <row r="1329" spans="2:11" x14ac:dyDescent="0.25">
      <c r="B1329" s="1"/>
      <c r="C1329" s="4"/>
      <c r="D1329" s="3"/>
      <c r="E1329" s="4"/>
      <c r="F1329" s="4"/>
      <c r="G1329" s="3"/>
      <c r="H1329" s="4"/>
      <c r="I1329" s="4"/>
      <c r="J1329" s="14"/>
      <c r="K1329" s="29"/>
    </row>
    <row r="1330" spans="2:11" x14ac:dyDescent="0.25">
      <c r="B1330" s="1"/>
      <c r="C1330" s="4"/>
      <c r="D1330" s="3"/>
      <c r="E1330" s="4"/>
      <c r="F1330" s="4"/>
      <c r="G1330" s="3"/>
      <c r="H1330" s="4"/>
      <c r="I1330" s="4"/>
      <c r="J1330" s="14"/>
      <c r="K1330" s="29"/>
    </row>
    <row r="1331" spans="2:11" x14ac:dyDescent="0.25">
      <c r="B1331" s="1"/>
      <c r="C1331" s="4"/>
      <c r="D1331" s="3"/>
      <c r="E1331" s="4"/>
      <c r="F1331" s="4"/>
      <c r="G1331" s="3"/>
      <c r="H1331" s="4"/>
      <c r="I1331" s="4"/>
      <c r="J1331" s="14"/>
      <c r="K1331" s="29"/>
    </row>
    <row r="1332" spans="2:11" x14ac:dyDescent="0.25">
      <c r="B1332" s="1"/>
      <c r="C1332" s="4"/>
      <c r="D1332" s="3"/>
      <c r="E1332" s="4"/>
      <c r="F1332" s="4"/>
      <c r="G1332" s="3"/>
      <c r="H1332" s="4"/>
      <c r="I1332" s="4"/>
      <c r="J1332" s="14"/>
      <c r="K1332" s="29"/>
    </row>
    <row r="1333" spans="2:11" x14ac:dyDescent="0.25">
      <c r="B1333" s="1"/>
      <c r="C1333" s="4"/>
      <c r="D1333" s="3"/>
      <c r="E1333" s="4"/>
      <c r="F1333" s="4"/>
      <c r="G1333" s="3"/>
      <c r="H1333" s="4"/>
      <c r="I1333" s="4"/>
      <c r="J1333" s="14"/>
      <c r="K1333" s="29"/>
    </row>
    <row r="1334" spans="2:11" x14ac:dyDescent="0.25">
      <c r="B1334" s="1"/>
      <c r="C1334" s="4"/>
      <c r="D1334" s="3"/>
      <c r="E1334" s="4"/>
      <c r="F1334" s="4"/>
      <c r="G1334" s="3"/>
      <c r="H1334" s="4"/>
      <c r="I1334" s="4"/>
      <c r="J1334" s="14"/>
      <c r="K1334" s="29"/>
    </row>
    <row r="1335" spans="2:11" x14ac:dyDescent="0.25">
      <c r="B1335" s="1"/>
      <c r="C1335" s="4"/>
      <c r="D1335" s="3"/>
      <c r="E1335" s="4"/>
      <c r="F1335" s="4"/>
      <c r="G1335" s="3"/>
      <c r="H1335" s="4"/>
      <c r="I1335" s="4"/>
      <c r="J1335" s="14"/>
      <c r="K1335" s="29"/>
    </row>
    <row r="1336" spans="2:11" x14ac:dyDescent="0.25">
      <c r="B1336" s="1"/>
      <c r="C1336" s="4"/>
      <c r="D1336" s="3"/>
      <c r="E1336" s="4"/>
      <c r="F1336" s="4"/>
      <c r="G1336" s="3"/>
      <c r="H1336" s="4"/>
      <c r="I1336" s="4"/>
      <c r="J1336" s="14"/>
      <c r="K1336" s="29"/>
    </row>
    <row r="1337" spans="2:11" x14ac:dyDescent="0.25">
      <c r="B1337" s="1"/>
      <c r="C1337" s="4"/>
      <c r="D1337" s="3"/>
      <c r="E1337" s="4"/>
      <c r="F1337" s="4"/>
      <c r="G1337" s="3"/>
      <c r="H1337" s="4"/>
      <c r="I1337" s="4"/>
      <c r="J1337" s="14"/>
      <c r="K1337" s="29"/>
    </row>
    <row r="1338" spans="2:11" x14ac:dyDescent="0.25">
      <c r="B1338" s="1"/>
      <c r="C1338" s="4"/>
      <c r="D1338" s="3"/>
      <c r="E1338" s="4"/>
      <c r="F1338" s="4"/>
      <c r="G1338" s="3"/>
      <c r="H1338" s="4"/>
      <c r="I1338" s="4"/>
      <c r="J1338" s="14"/>
      <c r="K1338" s="29"/>
    </row>
    <row r="1339" spans="2:11" x14ac:dyDescent="0.25">
      <c r="B1339" s="1"/>
      <c r="C1339" s="4"/>
      <c r="D1339" s="3"/>
      <c r="E1339" s="4"/>
      <c r="F1339" s="4"/>
      <c r="G1339" s="3"/>
      <c r="H1339" s="4"/>
      <c r="I1339" s="4"/>
      <c r="J1339" s="14"/>
      <c r="K1339" s="29"/>
    </row>
    <row r="1340" spans="2:11" x14ac:dyDescent="0.25">
      <c r="B1340" s="1"/>
      <c r="C1340" s="4"/>
      <c r="D1340" s="3"/>
      <c r="E1340" s="4"/>
      <c r="F1340" s="4"/>
      <c r="G1340" s="3"/>
      <c r="H1340" s="4"/>
      <c r="I1340" s="4"/>
      <c r="J1340" s="14"/>
      <c r="K1340" s="29"/>
    </row>
    <row r="1341" spans="2:11" x14ac:dyDescent="0.25">
      <c r="B1341" s="1"/>
      <c r="C1341" s="4"/>
      <c r="D1341" s="3"/>
      <c r="E1341" s="4"/>
      <c r="F1341" s="4"/>
      <c r="G1341" s="3"/>
      <c r="H1341" s="4"/>
      <c r="I1341" s="4"/>
      <c r="J1341" s="14"/>
      <c r="K1341" s="29"/>
    </row>
    <row r="1342" spans="2:11" x14ac:dyDescent="0.25">
      <c r="B1342" s="1"/>
      <c r="C1342" s="4"/>
      <c r="D1342" s="3"/>
      <c r="E1342" s="4"/>
      <c r="F1342" s="4"/>
      <c r="G1342" s="3"/>
      <c r="H1342" s="4"/>
      <c r="I1342" s="4"/>
      <c r="J1342" s="14"/>
      <c r="K1342" s="29"/>
    </row>
    <row r="1343" spans="2:11" x14ac:dyDescent="0.25">
      <c r="B1343" s="1"/>
      <c r="C1343" s="4"/>
      <c r="D1343" s="3"/>
      <c r="E1343" s="4"/>
      <c r="F1343" s="4"/>
      <c r="G1343" s="3"/>
      <c r="H1343" s="4"/>
      <c r="I1343" s="4"/>
      <c r="J1343" s="14"/>
      <c r="K1343" s="29"/>
    </row>
    <row r="1344" spans="2:11" x14ac:dyDescent="0.25">
      <c r="B1344" s="1"/>
      <c r="C1344" s="4"/>
      <c r="D1344" s="3"/>
      <c r="E1344" s="4"/>
      <c r="F1344" s="4"/>
      <c r="G1344" s="3"/>
      <c r="H1344" s="4"/>
      <c r="I1344" s="4"/>
      <c r="J1344" s="14"/>
      <c r="K1344" s="29"/>
    </row>
    <row r="1345" spans="2:11" x14ac:dyDescent="0.25">
      <c r="B1345" s="1"/>
      <c r="C1345" s="4"/>
      <c r="D1345" s="3"/>
      <c r="E1345" s="4"/>
      <c r="F1345" s="4"/>
      <c r="G1345" s="3"/>
      <c r="H1345" s="4"/>
      <c r="I1345" s="4"/>
      <c r="J1345" s="14"/>
      <c r="K1345" s="29"/>
    </row>
    <row r="1346" spans="2:11" x14ac:dyDescent="0.25">
      <c r="B1346" s="1"/>
      <c r="C1346" s="4"/>
      <c r="D1346" s="3"/>
      <c r="E1346" s="4"/>
      <c r="F1346" s="4"/>
      <c r="G1346" s="3"/>
      <c r="H1346" s="4"/>
      <c r="I1346" s="4"/>
      <c r="J1346" s="14"/>
      <c r="K1346" s="29"/>
    </row>
    <row r="1347" spans="2:11" x14ac:dyDescent="0.25">
      <c r="B1347" s="1"/>
      <c r="C1347" s="4"/>
      <c r="D1347" s="3"/>
      <c r="E1347" s="4"/>
      <c r="F1347" s="4"/>
      <c r="G1347" s="3"/>
      <c r="H1347" s="4"/>
      <c r="I1347" s="4"/>
      <c r="J1347" s="14"/>
      <c r="K1347" s="29"/>
    </row>
    <row r="1348" spans="2:11" x14ac:dyDescent="0.25">
      <c r="B1348" s="1"/>
      <c r="C1348" s="4"/>
      <c r="D1348" s="3"/>
      <c r="E1348" s="4"/>
      <c r="F1348" s="4"/>
      <c r="G1348" s="3"/>
      <c r="H1348" s="4"/>
      <c r="I1348" s="4"/>
      <c r="J1348" s="14"/>
      <c r="K1348" s="29"/>
    </row>
    <row r="1349" spans="2:11" x14ac:dyDescent="0.25">
      <c r="B1349" s="1"/>
      <c r="C1349" s="4"/>
      <c r="D1349" s="3"/>
      <c r="E1349" s="4"/>
      <c r="F1349" s="4"/>
      <c r="G1349" s="3"/>
      <c r="H1349" s="4"/>
      <c r="I1349" s="4"/>
      <c r="J1349" s="14"/>
      <c r="K1349" s="29"/>
    </row>
    <row r="1350" spans="2:11" x14ac:dyDescent="0.25">
      <c r="B1350" s="1"/>
      <c r="C1350" s="4"/>
      <c r="D1350" s="3"/>
      <c r="E1350" s="4"/>
      <c r="F1350" s="4"/>
      <c r="G1350" s="3"/>
      <c r="H1350" s="4"/>
      <c r="I1350" s="4"/>
      <c r="J1350" s="14"/>
      <c r="K1350" s="29"/>
    </row>
    <row r="1351" spans="2:11" x14ac:dyDescent="0.25">
      <c r="B1351" s="1"/>
      <c r="C1351" s="4"/>
      <c r="D1351" s="3"/>
      <c r="E1351" s="4"/>
      <c r="F1351" s="4"/>
      <c r="G1351" s="3"/>
      <c r="H1351" s="4"/>
      <c r="I1351" s="4"/>
      <c r="J1351" s="14"/>
      <c r="K1351" s="29"/>
    </row>
    <row r="1352" spans="2:11" x14ac:dyDescent="0.25">
      <c r="B1352" s="1"/>
      <c r="C1352" s="4"/>
      <c r="D1352" s="3"/>
      <c r="E1352" s="4"/>
      <c r="F1352" s="4"/>
      <c r="G1352" s="3"/>
      <c r="H1352" s="4"/>
      <c r="I1352" s="4"/>
      <c r="J1352" s="14"/>
      <c r="K1352" s="29"/>
    </row>
    <row r="1353" spans="2:11" x14ac:dyDescent="0.25">
      <c r="B1353" s="1"/>
      <c r="C1353" s="4"/>
      <c r="D1353" s="3"/>
      <c r="E1353" s="4"/>
      <c r="F1353" s="4"/>
      <c r="G1353" s="3"/>
      <c r="H1353" s="4"/>
      <c r="I1353" s="4"/>
      <c r="J1353" s="14"/>
      <c r="K1353" s="29"/>
    </row>
    <row r="1354" spans="2:11" x14ac:dyDescent="0.25">
      <c r="B1354" s="1"/>
      <c r="C1354" s="4"/>
      <c r="D1354" s="3"/>
      <c r="E1354" s="4"/>
      <c r="F1354" s="4"/>
      <c r="G1354" s="3"/>
      <c r="H1354" s="4"/>
      <c r="I1354" s="4"/>
      <c r="J1354" s="14"/>
      <c r="K1354" s="29"/>
    </row>
    <row r="1355" spans="2:11" x14ac:dyDescent="0.25">
      <c r="B1355" s="1"/>
      <c r="C1355" s="4"/>
      <c r="D1355" s="3"/>
      <c r="E1355" s="4"/>
      <c r="F1355" s="4"/>
      <c r="G1355" s="3"/>
      <c r="H1355" s="4"/>
      <c r="I1355" s="4"/>
      <c r="J1355" s="14"/>
      <c r="K1355" s="29"/>
    </row>
    <row r="1356" spans="2:11" x14ac:dyDescent="0.25">
      <c r="B1356" s="1"/>
      <c r="C1356" s="4"/>
      <c r="D1356" s="3"/>
      <c r="E1356" s="4"/>
      <c r="F1356" s="4"/>
      <c r="G1356" s="3"/>
      <c r="H1356" s="4"/>
      <c r="I1356" s="4"/>
      <c r="J1356" s="14"/>
      <c r="K1356" s="29"/>
    </row>
    <row r="1357" spans="2:11" x14ac:dyDescent="0.25">
      <c r="B1357" s="1"/>
      <c r="C1357" s="4"/>
      <c r="D1357" s="3"/>
      <c r="E1357" s="4"/>
      <c r="F1357" s="4"/>
      <c r="G1357" s="3"/>
      <c r="H1357" s="4"/>
      <c r="I1357" s="4"/>
      <c r="J1357" s="14"/>
      <c r="K1357" s="29"/>
    </row>
    <row r="1358" spans="2:11" x14ac:dyDescent="0.25">
      <c r="B1358" s="1"/>
      <c r="C1358" s="4"/>
      <c r="D1358" s="3"/>
      <c r="E1358" s="4"/>
      <c r="F1358" s="4"/>
      <c r="G1358" s="3"/>
      <c r="H1358" s="4"/>
      <c r="I1358" s="4"/>
      <c r="J1358" s="14"/>
      <c r="K1358" s="29"/>
    </row>
    <row r="1359" spans="2:11" x14ac:dyDescent="0.25">
      <c r="B1359" s="1"/>
      <c r="C1359" s="4"/>
      <c r="D1359" s="3"/>
      <c r="E1359" s="4"/>
      <c r="F1359" s="4"/>
      <c r="G1359" s="3"/>
      <c r="H1359" s="4"/>
      <c r="I1359" s="4"/>
      <c r="J1359" s="14"/>
      <c r="K1359" s="29"/>
    </row>
    <row r="1360" spans="2:11" x14ac:dyDescent="0.25">
      <c r="B1360" s="1"/>
      <c r="C1360" s="4"/>
      <c r="D1360" s="3"/>
      <c r="E1360" s="4"/>
      <c r="F1360" s="4"/>
      <c r="G1360" s="3"/>
      <c r="H1360" s="4"/>
      <c r="I1360" s="4"/>
      <c r="J1360" s="14"/>
      <c r="K1360" s="29"/>
    </row>
    <row r="1361" spans="2:11" x14ac:dyDescent="0.25">
      <c r="B1361" s="1"/>
      <c r="C1361" s="4"/>
      <c r="D1361" s="3"/>
      <c r="E1361" s="4"/>
      <c r="F1361" s="4"/>
      <c r="G1361" s="3"/>
      <c r="H1361" s="4"/>
      <c r="I1361" s="4"/>
      <c r="J1361" s="14"/>
      <c r="K1361" s="29"/>
    </row>
    <row r="1362" spans="2:11" x14ac:dyDescent="0.25">
      <c r="B1362" s="1"/>
      <c r="C1362" s="4"/>
      <c r="D1362" s="3"/>
      <c r="E1362" s="4"/>
      <c r="F1362" s="4"/>
      <c r="G1362" s="3"/>
      <c r="H1362" s="4"/>
      <c r="I1362" s="4"/>
      <c r="J1362" s="14"/>
      <c r="K1362" s="29"/>
    </row>
    <row r="1363" spans="2:11" x14ac:dyDescent="0.25">
      <c r="B1363" s="1"/>
      <c r="C1363" s="4"/>
      <c r="D1363" s="3"/>
      <c r="E1363" s="4"/>
      <c r="F1363" s="4"/>
      <c r="G1363" s="3"/>
      <c r="H1363" s="4"/>
      <c r="I1363" s="4"/>
      <c r="J1363" s="14"/>
      <c r="K1363" s="29"/>
    </row>
    <row r="1364" spans="2:11" x14ac:dyDescent="0.25">
      <c r="B1364" s="1"/>
      <c r="C1364" s="4"/>
      <c r="D1364" s="3"/>
      <c r="E1364" s="4"/>
      <c r="F1364" s="4"/>
      <c r="G1364" s="3"/>
      <c r="H1364" s="4"/>
      <c r="I1364" s="4"/>
      <c r="J1364" s="14"/>
      <c r="K1364" s="29"/>
    </row>
    <row r="1365" spans="2:11" x14ac:dyDescent="0.25">
      <c r="B1365" s="1"/>
      <c r="C1365" s="4"/>
      <c r="D1365" s="3"/>
      <c r="E1365" s="4"/>
      <c r="F1365" s="4"/>
      <c r="G1365" s="3"/>
      <c r="H1365" s="4"/>
      <c r="I1365" s="4"/>
      <c r="J1365" s="14"/>
      <c r="K1365" s="29"/>
    </row>
    <row r="1366" spans="2:11" x14ac:dyDescent="0.25">
      <c r="B1366" s="1"/>
      <c r="C1366" s="4"/>
      <c r="D1366" s="3"/>
      <c r="E1366" s="4"/>
      <c r="F1366" s="4"/>
      <c r="G1366" s="3"/>
      <c r="H1366" s="4"/>
      <c r="I1366" s="4"/>
      <c r="J1366" s="14"/>
      <c r="K1366" s="29"/>
    </row>
    <row r="1367" spans="2:11" x14ac:dyDescent="0.25">
      <c r="B1367" s="1"/>
      <c r="C1367" s="4"/>
      <c r="D1367" s="3"/>
      <c r="E1367" s="4"/>
      <c r="F1367" s="4"/>
      <c r="G1367" s="3"/>
      <c r="H1367" s="4"/>
      <c r="I1367" s="4"/>
      <c r="J1367" s="14"/>
      <c r="K1367" s="29"/>
    </row>
    <row r="1368" spans="2:11" x14ac:dyDescent="0.25">
      <c r="B1368" s="1"/>
      <c r="C1368" s="4"/>
      <c r="D1368" s="3"/>
      <c r="E1368" s="4"/>
      <c r="F1368" s="4"/>
      <c r="G1368" s="3"/>
      <c r="H1368" s="4"/>
      <c r="I1368" s="4"/>
      <c r="J1368" s="14"/>
      <c r="K1368" s="29"/>
    </row>
    <row r="1369" spans="2:11" x14ac:dyDescent="0.25">
      <c r="B1369" s="1"/>
      <c r="C1369" s="4"/>
      <c r="D1369" s="3"/>
      <c r="E1369" s="4"/>
      <c r="F1369" s="4"/>
      <c r="G1369" s="3"/>
      <c r="H1369" s="4"/>
      <c r="I1369" s="4"/>
      <c r="J1369" s="14"/>
      <c r="K1369" s="29"/>
    </row>
    <row r="1370" spans="2:11" x14ac:dyDescent="0.25">
      <c r="B1370" s="1"/>
      <c r="C1370" s="4"/>
      <c r="D1370" s="3"/>
      <c r="E1370" s="4"/>
      <c r="F1370" s="4"/>
      <c r="G1370" s="3"/>
      <c r="H1370" s="4"/>
      <c r="I1370" s="4"/>
      <c r="J1370" s="14"/>
      <c r="K1370" s="29"/>
    </row>
    <row r="1371" spans="2:11" x14ac:dyDescent="0.25">
      <c r="B1371" s="1"/>
      <c r="C1371" s="4"/>
      <c r="D1371" s="3"/>
      <c r="E1371" s="4"/>
      <c r="F1371" s="4"/>
      <c r="G1371" s="3"/>
      <c r="H1371" s="4"/>
      <c r="I1371" s="4"/>
      <c r="J1371" s="14"/>
      <c r="K1371" s="29"/>
    </row>
    <row r="1372" spans="2:11" x14ac:dyDescent="0.25">
      <c r="B1372" s="1"/>
      <c r="C1372" s="4"/>
      <c r="D1372" s="3"/>
      <c r="E1372" s="4"/>
      <c r="F1372" s="4"/>
      <c r="G1372" s="3"/>
      <c r="H1372" s="4"/>
      <c r="I1372" s="4"/>
      <c r="J1372" s="14"/>
      <c r="K1372" s="29"/>
    </row>
    <row r="1373" spans="2:11" x14ac:dyDescent="0.25">
      <c r="B1373" s="1"/>
      <c r="C1373" s="4"/>
      <c r="D1373" s="3"/>
      <c r="E1373" s="4"/>
      <c r="F1373" s="4"/>
      <c r="G1373" s="3"/>
      <c r="H1373" s="4"/>
      <c r="I1373" s="4"/>
      <c r="J1373" s="14"/>
      <c r="K1373" s="29"/>
    </row>
    <row r="1374" spans="2:11" x14ac:dyDescent="0.25">
      <c r="B1374" s="1"/>
      <c r="C1374" s="4"/>
      <c r="D1374" s="3"/>
      <c r="E1374" s="4"/>
      <c r="F1374" s="4"/>
      <c r="G1374" s="3"/>
      <c r="H1374" s="4"/>
      <c r="I1374" s="4"/>
      <c r="J1374" s="14"/>
      <c r="K1374" s="29"/>
    </row>
    <row r="1375" spans="2:11" x14ac:dyDescent="0.25">
      <c r="B1375" s="1"/>
      <c r="C1375" s="4"/>
      <c r="D1375" s="3"/>
      <c r="E1375" s="4"/>
      <c r="F1375" s="4"/>
      <c r="G1375" s="3"/>
      <c r="H1375" s="4"/>
      <c r="I1375" s="4"/>
      <c r="J1375" s="14"/>
      <c r="K1375" s="29"/>
    </row>
    <row r="1376" spans="2:11" x14ac:dyDescent="0.25">
      <c r="B1376" s="1"/>
      <c r="C1376" s="4"/>
      <c r="D1376" s="3"/>
      <c r="E1376" s="4"/>
      <c r="F1376" s="4"/>
      <c r="G1376" s="3"/>
      <c r="H1376" s="4"/>
      <c r="I1376" s="4"/>
      <c r="J1376" s="14"/>
      <c r="K1376" s="29"/>
    </row>
    <row r="1377" spans="2:11" x14ac:dyDescent="0.25">
      <c r="B1377" s="1"/>
      <c r="C1377" s="4"/>
      <c r="D1377" s="3"/>
      <c r="E1377" s="4"/>
      <c r="F1377" s="4"/>
      <c r="G1377" s="3"/>
      <c r="H1377" s="4"/>
      <c r="I1377" s="4"/>
      <c r="J1377" s="14"/>
      <c r="K1377" s="29"/>
    </row>
    <row r="1378" spans="2:11" x14ac:dyDescent="0.25">
      <c r="B1378" s="1"/>
      <c r="C1378" s="4"/>
      <c r="D1378" s="3"/>
      <c r="E1378" s="4"/>
      <c r="F1378" s="4"/>
      <c r="G1378" s="3"/>
      <c r="H1378" s="4"/>
      <c r="I1378" s="4"/>
      <c r="J1378" s="14"/>
      <c r="K1378" s="29"/>
    </row>
    <row r="1379" spans="2:11" x14ac:dyDescent="0.25">
      <c r="B1379" s="1"/>
      <c r="C1379" s="4"/>
      <c r="D1379" s="3"/>
      <c r="E1379" s="4"/>
      <c r="F1379" s="4"/>
      <c r="G1379" s="3"/>
      <c r="H1379" s="4"/>
      <c r="I1379" s="4"/>
      <c r="J1379" s="14"/>
      <c r="K1379" s="29"/>
    </row>
    <row r="1380" spans="2:11" x14ac:dyDescent="0.25">
      <c r="B1380" s="1"/>
      <c r="C1380" s="4"/>
      <c r="D1380" s="3"/>
      <c r="E1380" s="4"/>
      <c r="F1380" s="4"/>
      <c r="G1380" s="3"/>
      <c r="H1380" s="4"/>
      <c r="I1380" s="4"/>
      <c r="J1380" s="14"/>
      <c r="K1380" s="29"/>
    </row>
    <row r="1381" spans="2:11" x14ac:dyDescent="0.25">
      <c r="B1381" s="1"/>
      <c r="C1381" s="4"/>
      <c r="D1381" s="3"/>
      <c r="E1381" s="4"/>
      <c r="F1381" s="4"/>
      <c r="G1381" s="3"/>
      <c r="H1381" s="4"/>
      <c r="I1381" s="4"/>
      <c r="J1381" s="14"/>
      <c r="K1381" s="29"/>
    </row>
    <row r="1382" spans="2:11" x14ac:dyDescent="0.25">
      <c r="B1382" s="1"/>
      <c r="C1382" s="4"/>
      <c r="D1382" s="3"/>
      <c r="E1382" s="4"/>
      <c r="F1382" s="4"/>
      <c r="G1382" s="3"/>
      <c r="H1382" s="4"/>
      <c r="I1382" s="4"/>
      <c r="J1382" s="14"/>
      <c r="K1382" s="29"/>
    </row>
    <row r="1383" spans="2:11" x14ac:dyDescent="0.25">
      <c r="B1383" s="1"/>
      <c r="C1383" s="4"/>
      <c r="D1383" s="3"/>
      <c r="E1383" s="4"/>
      <c r="F1383" s="4"/>
      <c r="G1383" s="3"/>
      <c r="H1383" s="4"/>
      <c r="I1383" s="4"/>
      <c r="J1383" s="14"/>
      <c r="K1383" s="29"/>
    </row>
    <row r="1384" spans="2:11" x14ac:dyDescent="0.25">
      <c r="B1384" s="1"/>
      <c r="C1384" s="4"/>
      <c r="D1384" s="3"/>
      <c r="E1384" s="4"/>
      <c r="F1384" s="4"/>
      <c r="G1384" s="3"/>
      <c r="H1384" s="4"/>
      <c r="I1384" s="4"/>
      <c r="J1384" s="14"/>
      <c r="K1384" s="29"/>
    </row>
    <row r="1385" spans="2:11" x14ac:dyDescent="0.25">
      <c r="B1385" s="1"/>
      <c r="C1385" s="4"/>
      <c r="D1385" s="3"/>
      <c r="E1385" s="4"/>
      <c r="F1385" s="4"/>
      <c r="G1385" s="3"/>
      <c r="H1385" s="4"/>
      <c r="I1385" s="4"/>
      <c r="J1385" s="14"/>
      <c r="K1385" s="29"/>
    </row>
    <row r="1386" spans="2:11" x14ac:dyDescent="0.25">
      <c r="B1386" s="1"/>
      <c r="C1386" s="4"/>
      <c r="D1386" s="3"/>
      <c r="E1386" s="4"/>
      <c r="F1386" s="4"/>
      <c r="G1386" s="3"/>
      <c r="H1386" s="4"/>
      <c r="I1386" s="4"/>
      <c r="J1386" s="14"/>
      <c r="K1386" s="29"/>
    </row>
    <row r="1387" spans="2:11" x14ac:dyDescent="0.25">
      <c r="B1387" s="1"/>
      <c r="C1387" s="4"/>
      <c r="D1387" s="3"/>
      <c r="E1387" s="4"/>
      <c r="F1387" s="4"/>
      <c r="G1387" s="3"/>
      <c r="H1387" s="4"/>
      <c r="I1387" s="4"/>
      <c r="J1387" s="14"/>
      <c r="K1387" s="29"/>
    </row>
    <row r="1388" spans="2:11" x14ac:dyDescent="0.25">
      <c r="B1388" s="1"/>
      <c r="C1388" s="4"/>
      <c r="D1388" s="3"/>
      <c r="E1388" s="4"/>
      <c r="F1388" s="4"/>
      <c r="G1388" s="3"/>
      <c r="H1388" s="4"/>
      <c r="I1388" s="4"/>
      <c r="J1388" s="14"/>
      <c r="K1388" s="29"/>
    </row>
    <row r="1389" spans="2:11" x14ac:dyDescent="0.25">
      <c r="B1389" s="1"/>
      <c r="C1389" s="4"/>
      <c r="D1389" s="3"/>
      <c r="E1389" s="4"/>
      <c r="F1389" s="4"/>
      <c r="G1389" s="3"/>
      <c r="H1389" s="4"/>
      <c r="I1389" s="4"/>
      <c r="J1389" s="14"/>
      <c r="K1389" s="29"/>
    </row>
    <row r="1390" spans="2:11" x14ac:dyDescent="0.25">
      <c r="B1390" s="1"/>
      <c r="C1390" s="4"/>
      <c r="D1390" s="3"/>
      <c r="E1390" s="4"/>
      <c r="F1390" s="4"/>
      <c r="G1390" s="3"/>
      <c r="H1390" s="4"/>
      <c r="I1390" s="4"/>
      <c r="J1390" s="14"/>
      <c r="K1390" s="29"/>
    </row>
    <row r="1391" spans="2:11" x14ac:dyDescent="0.25">
      <c r="B1391" s="1"/>
      <c r="C1391" s="4"/>
      <c r="D1391" s="3"/>
      <c r="E1391" s="4"/>
      <c r="F1391" s="4"/>
      <c r="G1391" s="3"/>
      <c r="H1391" s="4"/>
      <c r="I1391" s="4"/>
      <c r="J1391" s="14"/>
      <c r="K1391" s="29"/>
    </row>
    <row r="1392" spans="2:11" x14ac:dyDescent="0.25">
      <c r="B1392" s="1"/>
      <c r="C1392" s="4"/>
      <c r="D1392" s="3"/>
      <c r="E1392" s="4"/>
      <c r="F1392" s="4"/>
      <c r="G1392" s="3"/>
      <c r="H1392" s="4"/>
      <c r="I1392" s="4"/>
      <c r="J1392" s="14"/>
      <c r="K1392" s="29"/>
    </row>
    <row r="1393" spans="2:11" x14ac:dyDescent="0.25">
      <c r="B1393" s="1"/>
      <c r="C1393" s="4"/>
      <c r="D1393" s="3"/>
      <c r="E1393" s="4"/>
      <c r="F1393" s="4"/>
      <c r="G1393" s="3"/>
      <c r="H1393" s="4"/>
      <c r="I1393" s="4"/>
      <c r="J1393" s="14"/>
      <c r="K1393" s="29"/>
    </row>
    <row r="1394" spans="2:11" x14ac:dyDescent="0.25">
      <c r="B1394" s="1"/>
      <c r="C1394" s="4"/>
      <c r="D1394" s="3"/>
      <c r="E1394" s="4"/>
      <c r="F1394" s="4"/>
      <c r="G1394" s="3"/>
      <c r="H1394" s="4"/>
      <c r="I1394" s="4"/>
      <c r="J1394" s="14"/>
      <c r="K1394" s="29"/>
    </row>
    <row r="1395" spans="2:11" x14ac:dyDescent="0.25">
      <c r="B1395" s="1"/>
      <c r="C1395" s="4"/>
      <c r="D1395" s="3"/>
      <c r="E1395" s="4"/>
      <c r="F1395" s="4"/>
      <c r="G1395" s="3"/>
      <c r="H1395" s="4"/>
      <c r="I1395" s="4"/>
      <c r="J1395" s="14"/>
      <c r="K1395" s="29"/>
    </row>
    <row r="1396" spans="2:11" x14ac:dyDescent="0.25">
      <c r="B1396" s="1"/>
      <c r="C1396" s="4"/>
      <c r="D1396" s="3"/>
      <c r="E1396" s="4"/>
      <c r="F1396" s="4"/>
      <c r="G1396" s="3"/>
      <c r="H1396" s="4"/>
      <c r="I1396" s="4"/>
      <c r="J1396" s="14"/>
      <c r="K1396" s="29"/>
    </row>
    <row r="1397" spans="2:11" x14ac:dyDescent="0.25">
      <c r="B1397" s="1"/>
      <c r="C1397" s="4"/>
      <c r="D1397" s="3"/>
      <c r="E1397" s="4"/>
      <c r="F1397" s="4"/>
      <c r="G1397" s="3"/>
      <c r="H1397" s="4"/>
      <c r="I1397" s="4"/>
      <c r="J1397" s="14"/>
      <c r="K1397" s="29"/>
    </row>
    <row r="1398" spans="2:11" x14ac:dyDescent="0.25">
      <c r="B1398" s="1"/>
      <c r="C1398" s="4"/>
      <c r="D1398" s="3"/>
      <c r="E1398" s="4"/>
      <c r="F1398" s="4"/>
      <c r="G1398" s="3"/>
      <c r="H1398" s="4"/>
      <c r="I1398" s="4"/>
      <c r="J1398" s="14"/>
      <c r="K1398" s="29"/>
    </row>
    <row r="1399" spans="2:11" x14ac:dyDescent="0.25">
      <c r="B1399" s="1"/>
      <c r="C1399" s="4"/>
      <c r="D1399" s="3"/>
      <c r="E1399" s="4"/>
      <c r="F1399" s="4"/>
      <c r="G1399" s="3"/>
      <c r="H1399" s="4"/>
      <c r="I1399" s="4"/>
      <c r="J1399" s="14"/>
      <c r="K1399" s="29"/>
    </row>
    <row r="1400" spans="2:11" x14ac:dyDescent="0.25">
      <c r="B1400" s="1"/>
      <c r="C1400" s="4"/>
      <c r="D1400" s="3"/>
      <c r="E1400" s="4"/>
      <c r="F1400" s="4"/>
      <c r="G1400" s="3"/>
      <c r="H1400" s="4"/>
      <c r="I1400" s="4"/>
      <c r="J1400" s="14"/>
      <c r="K1400" s="29"/>
    </row>
    <row r="1401" spans="2:11" x14ac:dyDescent="0.25">
      <c r="B1401" s="1"/>
      <c r="C1401" s="4"/>
      <c r="D1401" s="3"/>
      <c r="E1401" s="4"/>
      <c r="F1401" s="4"/>
      <c r="G1401" s="3"/>
      <c r="H1401" s="4"/>
      <c r="I1401" s="4"/>
      <c r="J1401" s="14"/>
      <c r="K1401" s="29"/>
    </row>
    <row r="1402" spans="2:11" x14ac:dyDescent="0.25">
      <c r="B1402" s="1"/>
      <c r="C1402" s="4"/>
      <c r="D1402" s="3"/>
      <c r="E1402" s="4"/>
      <c r="F1402" s="4"/>
      <c r="G1402" s="3"/>
      <c r="H1402" s="4"/>
      <c r="I1402" s="4"/>
      <c r="J1402" s="14"/>
      <c r="K1402" s="29"/>
    </row>
    <row r="1403" spans="2:11" x14ac:dyDescent="0.25">
      <c r="B1403" s="1"/>
      <c r="C1403" s="4"/>
      <c r="D1403" s="3"/>
      <c r="E1403" s="4"/>
      <c r="F1403" s="4"/>
      <c r="G1403" s="3"/>
      <c r="H1403" s="4"/>
      <c r="I1403" s="4"/>
      <c r="J1403" s="14"/>
      <c r="K1403" s="29"/>
    </row>
    <row r="1404" spans="2:11" x14ac:dyDescent="0.25">
      <c r="B1404" s="1"/>
      <c r="C1404" s="4"/>
      <c r="D1404" s="3"/>
      <c r="E1404" s="4"/>
      <c r="F1404" s="4"/>
      <c r="G1404" s="3"/>
      <c r="H1404" s="4"/>
      <c r="I1404" s="4"/>
      <c r="J1404" s="14"/>
      <c r="K1404" s="29"/>
    </row>
    <row r="1405" spans="2:11" x14ac:dyDescent="0.25">
      <c r="B1405" s="1"/>
      <c r="C1405" s="4"/>
      <c r="D1405" s="3"/>
      <c r="E1405" s="4"/>
      <c r="F1405" s="4"/>
      <c r="G1405" s="3"/>
      <c r="H1405" s="4"/>
      <c r="I1405" s="4"/>
      <c r="J1405" s="14"/>
      <c r="K1405" s="29"/>
    </row>
    <row r="1406" spans="2:11" x14ac:dyDescent="0.25">
      <c r="B1406" s="1"/>
      <c r="C1406" s="4"/>
      <c r="D1406" s="3"/>
      <c r="E1406" s="4"/>
      <c r="F1406" s="4"/>
      <c r="G1406" s="3"/>
      <c r="H1406" s="4"/>
      <c r="I1406" s="4"/>
      <c r="J1406" s="14"/>
      <c r="K1406" s="29"/>
    </row>
    <row r="1407" spans="2:11" x14ac:dyDescent="0.25">
      <c r="B1407" s="1"/>
      <c r="C1407" s="4"/>
      <c r="D1407" s="3"/>
      <c r="E1407" s="4"/>
      <c r="F1407" s="4"/>
      <c r="G1407" s="3"/>
      <c r="H1407" s="4"/>
      <c r="I1407" s="4"/>
      <c r="J1407" s="14"/>
      <c r="K1407" s="29"/>
    </row>
    <row r="1408" spans="2:11" x14ac:dyDescent="0.25">
      <c r="B1408" s="1"/>
      <c r="C1408" s="4"/>
      <c r="D1408" s="3"/>
      <c r="E1408" s="4"/>
      <c r="F1408" s="4"/>
      <c r="G1408" s="3"/>
      <c r="H1408" s="4"/>
      <c r="I1408" s="4"/>
      <c r="J1408" s="14"/>
      <c r="K1408" s="29"/>
    </row>
    <row r="1409" spans="2:11" x14ac:dyDescent="0.25">
      <c r="B1409" s="1"/>
      <c r="C1409" s="4"/>
      <c r="D1409" s="3"/>
      <c r="E1409" s="4"/>
      <c r="F1409" s="4"/>
      <c r="G1409" s="3"/>
      <c r="H1409" s="4"/>
      <c r="I1409" s="4"/>
      <c r="J1409" s="14"/>
      <c r="K1409" s="29"/>
    </row>
    <row r="1410" spans="2:11" x14ac:dyDescent="0.25">
      <c r="B1410" s="1"/>
      <c r="C1410" s="4"/>
      <c r="D1410" s="3"/>
      <c r="E1410" s="4"/>
      <c r="F1410" s="4"/>
      <c r="G1410" s="3"/>
      <c r="H1410" s="4"/>
      <c r="I1410" s="4"/>
      <c r="J1410" s="14"/>
      <c r="K1410" s="29"/>
    </row>
    <row r="1411" spans="2:11" x14ac:dyDescent="0.25">
      <c r="B1411" s="1"/>
      <c r="C1411" s="4"/>
      <c r="D1411" s="3"/>
      <c r="E1411" s="4"/>
      <c r="F1411" s="4"/>
      <c r="G1411" s="3"/>
      <c r="H1411" s="4"/>
      <c r="I1411" s="4"/>
      <c r="J1411" s="14"/>
      <c r="K1411" s="29"/>
    </row>
    <row r="1412" spans="2:11" x14ac:dyDescent="0.25">
      <c r="B1412" s="1"/>
      <c r="C1412" s="4"/>
      <c r="D1412" s="3"/>
      <c r="E1412" s="4"/>
      <c r="F1412" s="4"/>
      <c r="G1412" s="3"/>
      <c r="H1412" s="4"/>
      <c r="I1412" s="4"/>
      <c r="J1412" s="14"/>
      <c r="K1412" s="29"/>
    </row>
    <row r="1413" spans="2:11" x14ac:dyDescent="0.25">
      <c r="B1413" s="1"/>
      <c r="C1413" s="4"/>
      <c r="D1413" s="3"/>
      <c r="E1413" s="4"/>
      <c r="F1413" s="4"/>
      <c r="G1413" s="3"/>
      <c r="H1413" s="4"/>
      <c r="I1413" s="4"/>
      <c r="J1413" s="14"/>
      <c r="K1413" s="29"/>
    </row>
    <row r="1414" spans="2:11" x14ac:dyDescent="0.25">
      <c r="B1414" s="1"/>
      <c r="C1414" s="4"/>
      <c r="D1414" s="3"/>
      <c r="E1414" s="4"/>
      <c r="F1414" s="4"/>
      <c r="G1414" s="3"/>
      <c r="H1414" s="4"/>
      <c r="I1414" s="4"/>
      <c r="J1414" s="14"/>
      <c r="K1414" s="29"/>
    </row>
    <row r="1415" spans="2:11" x14ac:dyDescent="0.25">
      <c r="B1415" s="1"/>
      <c r="C1415" s="4"/>
      <c r="D1415" s="3"/>
      <c r="E1415" s="4"/>
      <c r="F1415" s="4"/>
      <c r="G1415" s="3"/>
      <c r="H1415" s="4"/>
      <c r="I1415" s="4"/>
      <c r="J1415" s="14"/>
      <c r="K1415" s="29"/>
    </row>
    <row r="1416" spans="2:11" x14ac:dyDescent="0.25">
      <c r="B1416" s="1"/>
      <c r="C1416" s="4"/>
      <c r="D1416" s="3"/>
      <c r="E1416" s="4"/>
      <c r="F1416" s="4"/>
      <c r="G1416" s="3"/>
      <c r="H1416" s="4"/>
      <c r="I1416" s="4"/>
      <c r="J1416" s="14"/>
      <c r="K1416" s="29"/>
    </row>
    <row r="1417" spans="2:11" x14ac:dyDescent="0.25">
      <c r="B1417" s="1"/>
      <c r="C1417" s="4"/>
      <c r="D1417" s="3"/>
      <c r="E1417" s="4"/>
      <c r="F1417" s="4"/>
      <c r="G1417" s="3"/>
      <c r="H1417" s="4"/>
      <c r="I1417" s="4"/>
      <c r="J1417" s="14"/>
      <c r="K1417" s="29"/>
    </row>
    <row r="1418" spans="2:11" x14ac:dyDescent="0.25">
      <c r="B1418" s="1"/>
      <c r="C1418" s="4"/>
      <c r="D1418" s="3"/>
      <c r="E1418" s="4"/>
      <c r="F1418" s="4"/>
      <c r="G1418" s="3"/>
      <c r="H1418" s="4"/>
      <c r="I1418" s="4"/>
      <c r="J1418" s="14"/>
      <c r="K1418" s="29"/>
    </row>
    <row r="1419" spans="2:11" x14ac:dyDescent="0.25">
      <c r="B1419" s="1"/>
      <c r="C1419" s="4"/>
      <c r="D1419" s="3"/>
      <c r="E1419" s="4"/>
      <c r="F1419" s="4"/>
      <c r="G1419" s="3"/>
      <c r="H1419" s="4"/>
      <c r="I1419" s="4"/>
      <c r="J1419" s="14"/>
      <c r="K1419" s="29"/>
    </row>
    <row r="1420" spans="2:11" x14ac:dyDescent="0.25">
      <c r="B1420" s="1"/>
      <c r="C1420" s="4"/>
      <c r="D1420" s="3"/>
      <c r="E1420" s="4"/>
      <c r="F1420" s="4"/>
      <c r="G1420" s="3"/>
      <c r="H1420" s="4"/>
      <c r="I1420" s="4"/>
      <c r="J1420" s="14"/>
      <c r="K1420" s="29"/>
    </row>
    <row r="1421" spans="2:11" x14ac:dyDescent="0.25">
      <c r="B1421" s="1"/>
      <c r="C1421" s="4"/>
      <c r="D1421" s="3"/>
      <c r="E1421" s="4"/>
      <c r="F1421" s="4"/>
      <c r="G1421" s="3"/>
      <c r="H1421" s="4"/>
      <c r="I1421" s="4"/>
      <c r="J1421" s="14"/>
      <c r="K1421" s="29"/>
    </row>
    <row r="1422" spans="2:11" x14ac:dyDescent="0.25">
      <c r="B1422" s="1"/>
      <c r="C1422" s="4"/>
      <c r="D1422" s="3"/>
      <c r="E1422" s="4"/>
      <c r="F1422" s="4"/>
      <c r="G1422" s="3"/>
      <c r="H1422" s="4"/>
      <c r="I1422" s="4"/>
      <c r="J1422" s="14"/>
      <c r="K1422" s="29"/>
    </row>
    <row r="1423" spans="2:11" x14ac:dyDescent="0.25">
      <c r="B1423" s="1"/>
      <c r="C1423" s="4"/>
      <c r="D1423" s="3"/>
      <c r="E1423" s="4"/>
      <c r="F1423" s="4"/>
      <c r="G1423" s="3"/>
      <c r="H1423" s="4"/>
      <c r="I1423" s="4"/>
      <c r="J1423" s="14"/>
      <c r="K1423" s="29"/>
    </row>
    <row r="1424" spans="2:11" x14ac:dyDescent="0.25">
      <c r="B1424" s="1"/>
      <c r="C1424" s="4"/>
      <c r="D1424" s="3"/>
      <c r="E1424" s="4"/>
      <c r="F1424" s="4"/>
      <c r="G1424" s="3"/>
      <c r="H1424" s="4"/>
      <c r="I1424" s="4"/>
      <c r="J1424" s="14"/>
      <c r="K1424" s="29"/>
    </row>
    <row r="1425" spans="2:11" x14ac:dyDescent="0.25">
      <c r="B1425" s="1"/>
      <c r="C1425" s="4"/>
      <c r="D1425" s="3"/>
      <c r="E1425" s="4"/>
      <c r="F1425" s="4"/>
      <c r="G1425" s="3"/>
      <c r="H1425" s="4"/>
      <c r="I1425" s="4"/>
      <c r="J1425" s="14"/>
      <c r="K1425" s="29"/>
    </row>
    <row r="1426" spans="2:11" x14ac:dyDescent="0.25">
      <c r="B1426" s="1"/>
      <c r="C1426" s="4"/>
      <c r="D1426" s="3"/>
      <c r="E1426" s="4"/>
      <c r="F1426" s="4"/>
      <c r="G1426" s="3"/>
      <c r="H1426" s="4"/>
      <c r="I1426" s="4"/>
      <c r="J1426" s="14"/>
      <c r="K1426" s="29"/>
    </row>
    <row r="1427" spans="2:11" x14ac:dyDescent="0.25">
      <c r="B1427" s="1"/>
      <c r="C1427" s="4"/>
      <c r="D1427" s="3"/>
      <c r="E1427" s="4"/>
      <c r="F1427" s="4"/>
      <c r="G1427" s="3"/>
      <c r="H1427" s="4"/>
      <c r="I1427" s="4"/>
      <c r="J1427" s="14"/>
      <c r="K1427" s="29"/>
    </row>
    <row r="1428" spans="2:11" x14ac:dyDescent="0.25">
      <c r="B1428" s="1"/>
      <c r="C1428" s="4"/>
      <c r="D1428" s="3"/>
      <c r="E1428" s="4"/>
      <c r="F1428" s="4"/>
      <c r="G1428" s="3"/>
      <c r="H1428" s="4"/>
      <c r="I1428" s="4"/>
      <c r="J1428" s="14"/>
      <c r="K1428" s="29"/>
    </row>
    <row r="1429" spans="2:11" x14ac:dyDescent="0.25">
      <c r="B1429" s="1"/>
      <c r="C1429" s="4"/>
      <c r="D1429" s="3"/>
      <c r="E1429" s="4"/>
      <c r="F1429" s="4"/>
      <c r="G1429" s="3"/>
      <c r="H1429" s="4"/>
      <c r="I1429" s="4"/>
      <c r="J1429" s="14"/>
      <c r="K1429" s="29"/>
    </row>
    <row r="1430" spans="2:11" x14ac:dyDescent="0.25">
      <c r="B1430" s="1"/>
      <c r="C1430" s="4"/>
      <c r="D1430" s="3"/>
      <c r="E1430" s="4"/>
      <c r="F1430" s="4"/>
      <c r="G1430" s="3"/>
      <c r="H1430" s="4"/>
      <c r="I1430" s="4"/>
      <c r="J1430" s="14"/>
      <c r="K1430" s="29"/>
    </row>
    <row r="1431" spans="2:11" x14ac:dyDescent="0.25">
      <c r="B1431" s="1"/>
      <c r="C1431" s="4"/>
      <c r="D1431" s="3"/>
      <c r="E1431" s="4"/>
      <c r="F1431" s="4"/>
      <c r="G1431" s="3"/>
      <c r="H1431" s="4"/>
      <c r="I1431" s="4"/>
      <c r="J1431" s="14"/>
      <c r="K1431" s="29"/>
    </row>
    <row r="1432" spans="2:11" x14ac:dyDescent="0.25">
      <c r="B1432" s="1"/>
      <c r="C1432" s="4"/>
      <c r="D1432" s="3"/>
      <c r="E1432" s="4"/>
      <c r="F1432" s="4"/>
      <c r="G1432" s="3"/>
      <c r="H1432" s="4"/>
      <c r="I1432" s="4"/>
      <c r="J1432" s="14"/>
      <c r="K1432" s="29"/>
    </row>
    <row r="1433" spans="2:11" x14ac:dyDescent="0.25">
      <c r="B1433" s="1"/>
      <c r="C1433" s="4"/>
      <c r="D1433" s="3"/>
      <c r="E1433" s="4"/>
      <c r="F1433" s="4"/>
      <c r="G1433" s="3"/>
      <c r="H1433" s="4"/>
      <c r="I1433" s="4"/>
      <c r="J1433" s="14"/>
      <c r="K1433" s="29"/>
    </row>
    <row r="1434" spans="2:11" x14ac:dyDescent="0.25">
      <c r="B1434" s="1"/>
      <c r="C1434" s="4"/>
      <c r="D1434" s="3"/>
      <c r="E1434" s="4"/>
      <c r="F1434" s="4"/>
      <c r="G1434" s="3"/>
      <c r="H1434" s="4"/>
      <c r="I1434" s="4"/>
      <c r="J1434" s="14"/>
      <c r="K1434" s="29"/>
    </row>
    <row r="1435" spans="2:11" x14ac:dyDescent="0.25">
      <c r="B1435" s="1"/>
      <c r="C1435" s="4"/>
      <c r="D1435" s="3"/>
      <c r="E1435" s="4"/>
      <c r="F1435" s="4"/>
      <c r="G1435" s="3"/>
      <c r="H1435" s="4"/>
      <c r="I1435" s="4"/>
      <c r="J1435" s="14"/>
      <c r="K1435" s="29"/>
    </row>
    <row r="1436" spans="2:11" x14ac:dyDescent="0.25">
      <c r="B1436" s="1"/>
      <c r="C1436" s="4"/>
      <c r="D1436" s="3"/>
      <c r="E1436" s="4"/>
      <c r="F1436" s="4"/>
      <c r="G1436" s="3"/>
      <c r="H1436" s="4"/>
      <c r="I1436" s="4"/>
      <c r="J1436" s="14"/>
      <c r="K1436" s="29"/>
    </row>
    <row r="1437" spans="2:11" x14ac:dyDescent="0.25">
      <c r="B1437" s="1"/>
      <c r="C1437" s="4"/>
      <c r="D1437" s="3"/>
      <c r="E1437" s="4"/>
      <c r="F1437" s="4"/>
      <c r="G1437" s="3"/>
      <c r="H1437" s="4"/>
      <c r="I1437" s="4"/>
      <c r="J1437" s="14"/>
      <c r="K1437" s="29"/>
    </row>
    <row r="1438" spans="2:11" x14ac:dyDescent="0.25">
      <c r="B1438" s="1"/>
      <c r="C1438" s="4"/>
      <c r="D1438" s="3"/>
      <c r="E1438" s="4"/>
      <c r="F1438" s="4"/>
      <c r="G1438" s="3"/>
      <c r="H1438" s="4"/>
      <c r="I1438" s="4"/>
      <c r="J1438" s="14"/>
      <c r="K1438" s="29"/>
    </row>
    <row r="1439" spans="2:11" x14ac:dyDescent="0.25">
      <c r="B1439" s="1"/>
      <c r="C1439" s="4"/>
      <c r="D1439" s="3"/>
      <c r="E1439" s="4"/>
      <c r="F1439" s="4"/>
      <c r="G1439" s="3"/>
      <c r="H1439" s="4"/>
      <c r="I1439" s="4"/>
      <c r="J1439" s="14"/>
      <c r="K1439" s="29"/>
    </row>
    <row r="1440" spans="2:11" x14ac:dyDescent="0.25">
      <c r="B1440" s="1"/>
      <c r="C1440" s="4"/>
      <c r="D1440" s="3"/>
      <c r="E1440" s="4"/>
      <c r="F1440" s="4"/>
      <c r="G1440" s="3"/>
      <c r="H1440" s="4"/>
      <c r="I1440" s="4"/>
      <c r="J1440" s="14"/>
      <c r="K1440" s="29"/>
    </row>
    <row r="1441" spans="2:11" x14ac:dyDescent="0.25">
      <c r="B1441" s="1"/>
      <c r="C1441" s="4"/>
      <c r="D1441" s="3"/>
      <c r="E1441" s="4"/>
      <c r="F1441" s="4"/>
      <c r="G1441" s="3"/>
      <c r="H1441" s="4"/>
      <c r="I1441" s="4"/>
      <c r="J1441" s="14"/>
      <c r="K1441" s="29"/>
    </row>
    <row r="1442" spans="2:11" x14ac:dyDescent="0.25">
      <c r="B1442" s="1"/>
      <c r="C1442" s="4"/>
      <c r="D1442" s="3"/>
      <c r="E1442" s="4"/>
      <c r="F1442" s="4"/>
      <c r="G1442" s="3"/>
      <c r="H1442" s="4"/>
      <c r="I1442" s="4"/>
      <c r="J1442" s="14"/>
      <c r="K1442" s="29"/>
    </row>
    <row r="1443" spans="2:11" x14ac:dyDescent="0.25">
      <c r="B1443" s="1"/>
      <c r="C1443" s="4"/>
      <c r="D1443" s="3"/>
      <c r="E1443" s="4"/>
      <c r="F1443" s="4"/>
      <c r="G1443" s="3"/>
      <c r="H1443" s="4"/>
      <c r="I1443" s="4"/>
      <c r="J1443" s="14"/>
      <c r="K1443" s="29"/>
    </row>
    <row r="1444" spans="2:11" x14ac:dyDescent="0.25">
      <c r="B1444" s="1"/>
      <c r="C1444" s="4"/>
      <c r="D1444" s="3"/>
      <c r="E1444" s="4"/>
      <c r="F1444" s="4"/>
      <c r="G1444" s="3"/>
      <c r="H1444" s="4"/>
      <c r="I1444" s="4"/>
      <c r="J1444" s="14"/>
      <c r="K1444" s="29"/>
    </row>
    <row r="1445" spans="2:11" x14ac:dyDescent="0.25">
      <c r="B1445" s="1"/>
      <c r="C1445" s="4"/>
      <c r="D1445" s="3"/>
      <c r="E1445" s="4"/>
      <c r="F1445" s="4"/>
      <c r="G1445" s="3"/>
      <c r="H1445" s="4"/>
      <c r="I1445" s="4"/>
      <c r="J1445" s="14"/>
      <c r="K1445" s="29"/>
    </row>
    <row r="1446" spans="2:11" x14ac:dyDescent="0.25">
      <c r="B1446" s="1"/>
      <c r="C1446" s="4"/>
      <c r="D1446" s="3"/>
      <c r="E1446" s="4"/>
      <c r="F1446" s="4"/>
      <c r="G1446" s="3"/>
      <c r="H1446" s="4"/>
      <c r="I1446" s="4"/>
      <c r="J1446" s="14"/>
      <c r="K1446" s="29"/>
    </row>
    <row r="1447" spans="2:11" x14ac:dyDescent="0.25">
      <c r="B1447" s="1"/>
      <c r="C1447" s="4"/>
      <c r="D1447" s="3"/>
      <c r="E1447" s="4"/>
      <c r="F1447" s="4"/>
      <c r="G1447" s="3"/>
      <c r="H1447" s="4"/>
      <c r="I1447" s="4"/>
      <c r="J1447" s="14"/>
      <c r="K1447" s="29"/>
    </row>
    <row r="1448" spans="2:11" x14ac:dyDescent="0.25">
      <c r="B1448" s="1"/>
      <c r="C1448" s="4"/>
      <c r="D1448" s="3"/>
      <c r="E1448" s="4"/>
      <c r="F1448" s="4"/>
      <c r="G1448" s="3"/>
      <c r="H1448" s="4"/>
      <c r="I1448" s="4"/>
      <c r="J1448" s="14"/>
      <c r="K1448" s="29"/>
    </row>
    <row r="1449" spans="2:11" x14ac:dyDescent="0.25">
      <c r="B1449" s="1"/>
      <c r="C1449" s="4"/>
      <c r="D1449" s="3"/>
      <c r="E1449" s="4"/>
      <c r="F1449" s="4"/>
      <c r="G1449" s="3"/>
      <c r="H1449" s="4"/>
      <c r="I1449" s="4"/>
      <c r="J1449" s="14"/>
      <c r="K1449" s="29"/>
    </row>
    <row r="1450" spans="2:11" x14ac:dyDescent="0.25">
      <c r="B1450" s="1"/>
      <c r="C1450" s="4"/>
      <c r="D1450" s="3"/>
      <c r="E1450" s="4"/>
      <c r="F1450" s="4"/>
      <c r="G1450" s="3"/>
      <c r="H1450" s="4"/>
      <c r="I1450" s="4"/>
      <c r="J1450" s="14"/>
      <c r="K1450" s="29"/>
    </row>
    <row r="1451" spans="2:11" x14ac:dyDescent="0.25">
      <c r="B1451" s="1"/>
      <c r="C1451" s="4"/>
      <c r="D1451" s="3"/>
      <c r="E1451" s="4"/>
      <c r="F1451" s="4"/>
      <c r="G1451" s="3"/>
      <c r="H1451" s="4"/>
      <c r="I1451" s="4"/>
      <c r="J1451" s="14"/>
      <c r="K1451" s="29"/>
    </row>
    <row r="1452" spans="2:11" x14ac:dyDescent="0.25">
      <c r="B1452" s="1"/>
      <c r="C1452" s="4"/>
      <c r="D1452" s="3"/>
      <c r="E1452" s="4"/>
      <c r="F1452" s="4"/>
      <c r="G1452" s="3"/>
      <c r="H1452" s="4"/>
      <c r="I1452" s="4"/>
      <c r="J1452" s="14"/>
      <c r="K1452" s="29"/>
    </row>
    <row r="1453" spans="2:11" x14ac:dyDescent="0.25">
      <c r="B1453" s="1"/>
      <c r="C1453" s="4"/>
      <c r="D1453" s="3"/>
      <c r="E1453" s="4"/>
      <c r="F1453" s="4"/>
      <c r="G1453" s="3"/>
      <c r="H1453" s="4"/>
      <c r="I1453" s="4"/>
      <c r="J1453" s="14"/>
      <c r="K1453" s="29"/>
    </row>
    <row r="1454" spans="2:11" x14ac:dyDescent="0.25">
      <c r="B1454" s="1"/>
      <c r="C1454" s="4"/>
      <c r="D1454" s="3"/>
      <c r="E1454" s="4"/>
      <c r="F1454" s="4"/>
      <c r="G1454" s="3"/>
      <c r="H1454" s="4"/>
      <c r="I1454" s="4"/>
      <c r="J1454" s="14"/>
      <c r="K1454" s="29"/>
    </row>
    <row r="1455" spans="2:11" x14ac:dyDescent="0.25">
      <c r="B1455" s="1"/>
      <c r="C1455" s="4"/>
      <c r="D1455" s="3"/>
      <c r="E1455" s="4"/>
      <c r="F1455" s="4"/>
      <c r="G1455" s="3"/>
      <c r="H1455" s="4"/>
      <c r="I1455" s="4"/>
      <c r="J1455" s="14"/>
      <c r="K1455" s="29"/>
    </row>
    <row r="1456" spans="2:11" x14ac:dyDescent="0.25">
      <c r="B1456" s="1"/>
      <c r="C1456" s="4"/>
      <c r="D1456" s="3"/>
      <c r="E1456" s="4"/>
      <c r="F1456" s="4"/>
      <c r="G1456" s="3"/>
      <c r="H1456" s="4"/>
      <c r="I1456" s="4"/>
      <c r="J1456" s="14"/>
      <c r="K1456" s="29"/>
    </row>
    <row r="1457" spans="2:11" x14ac:dyDescent="0.25">
      <c r="B1457" s="1"/>
      <c r="C1457" s="4"/>
      <c r="D1457" s="3"/>
      <c r="E1457" s="4"/>
      <c r="F1457" s="4"/>
      <c r="G1457" s="3"/>
      <c r="H1457" s="4"/>
      <c r="I1457" s="4"/>
      <c r="J1457" s="14"/>
      <c r="K1457" s="29"/>
    </row>
    <row r="1458" spans="2:11" x14ac:dyDescent="0.25">
      <c r="B1458" s="1"/>
      <c r="C1458" s="4"/>
      <c r="D1458" s="3"/>
      <c r="E1458" s="4"/>
      <c r="F1458" s="4"/>
      <c r="G1458" s="3"/>
      <c r="H1458" s="4"/>
      <c r="I1458" s="4"/>
      <c r="J1458" s="14"/>
      <c r="K1458" s="29"/>
    </row>
    <row r="1459" spans="2:11" x14ac:dyDescent="0.25">
      <c r="B1459" s="1"/>
      <c r="C1459" s="4"/>
      <c r="D1459" s="3"/>
      <c r="E1459" s="4"/>
      <c r="F1459" s="4"/>
      <c r="G1459" s="3"/>
      <c r="H1459" s="4"/>
      <c r="I1459" s="4"/>
      <c r="J1459" s="14"/>
      <c r="K1459" s="29"/>
    </row>
    <row r="1460" spans="2:11" x14ac:dyDescent="0.25">
      <c r="B1460" s="1"/>
      <c r="C1460" s="4"/>
      <c r="D1460" s="3"/>
      <c r="E1460" s="4"/>
      <c r="F1460" s="4"/>
      <c r="G1460" s="3"/>
      <c r="H1460" s="4"/>
      <c r="I1460" s="4"/>
      <c r="J1460" s="14"/>
      <c r="K1460" s="29"/>
    </row>
    <row r="1461" spans="2:11" x14ac:dyDescent="0.25">
      <c r="B1461" s="1"/>
      <c r="C1461" s="4"/>
      <c r="D1461" s="3"/>
      <c r="E1461" s="4"/>
      <c r="F1461" s="4"/>
      <c r="G1461" s="3"/>
      <c r="H1461" s="4"/>
      <c r="I1461" s="4"/>
      <c r="J1461" s="14"/>
      <c r="K1461" s="29"/>
    </row>
    <row r="1462" spans="2:11" x14ac:dyDescent="0.25">
      <c r="B1462" s="1"/>
      <c r="C1462" s="4"/>
      <c r="D1462" s="3"/>
      <c r="E1462" s="4"/>
      <c r="F1462" s="4"/>
      <c r="G1462" s="3"/>
      <c r="H1462" s="4"/>
      <c r="I1462" s="4"/>
      <c r="J1462" s="14"/>
      <c r="K1462" s="29"/>
    </row>
    <row r="1463" spans="2:11" x14ac:dyDescent="0.25">
      <c r="B1463" s="1"/>
      <c r="C1463" s="4"/>
      <c r="D1463" s="3"/>
      <c r="E1463" s="4"/>
      <c r="F1463" s="4"/>
      <c r="G1463" s="3"/>
      <c r="H1463" s="4"/>
      <c r="I1463" s="4"/>
      <c r="J1463" s="14"/>
      <c r="K1463" s="29"/>
    </row>
    <row r="1464" spans="2:11" x14ac:dyDescent="0.25">
      <c r="B1464" s="1"/>
      <c r="C1464" s="4"/>
      <c r="D1464" s="3"/>
      <c r="E1464" s="4"/>
      <c r="F1464" s="4"/>
      <c r="G1464" s="3"/>
      <c r="H1464" s="4"/>
      <c r="I1464" s="4"/>
      <c r="J1464" s="14"/>
      <c r="K1464" s="29"/>
    </row>
    <row r="1465" spans="2:11" x14ac:dyDescent="0.25">
      <c r="B1465" s="1"/>
      <c r="C1465" s="4"/>
      <c r="D1465" s="3"/>
      <c r="E1465" s="4"/>
      <c r="F1465" s="4"/>
      <c r="G1465" s="3"/>
      <c r="H1465" s="4"/>
      <c r="I1465" s="4"/>
      <c r="J1465" s="14"/>
      <c r="K1465" s="29"/>
    </row>
    <row r="1466" spans="2:11" x14ac:dyDescent="0.25">
      <c r="B1466" s="1"/>
      <c r="C1466" s="4"/>
      <c r="D1466" s="3"/>
      <c r="E1466" s="4"/>
      <c r="F1466" s="4"/>
      <c r="G1466" s="3"/>
      <c r="H1466" s="4"/>
      <c r="I1466" s="4"/>
      <c r="J1466" s="14"/>
      <c r="K1466" s="29"/>
    </row>
    <row r="1467" spans="2:11" x14ac:dyDescent="0.25">
      <c r="B1467" s="1"/>
      <c r="C1467" s="4"/>
      <c r="D1467" s="3"/>
      <c r="E1467" s="4"/>
      <c r="F1467" s="4"/>
      <c r="G1467" s="3"/>
      <c r="H1467" s="4"/>
      <c r="I1467" s="4"/>
      <c r="J1467" s="14"/>
      <c r="K1467" s="29"/>
    </row>
    <row r="1468" spans="2:11" x14ac:dyDescent="0.25">
      <c r="B1468" s="1"/>
      <c r="C1468" s="4"/>
      <c r="D1468" s="3"/>
      <c r="E1468" s="4"/>
      <c r="F1468" s="4"/>
      <c r="G1468" s="3"/>
      <c r="H1468" s="4"/>
      <c r="I1468" s="4"/>
      <c r="J1468" s="14"/>
      <c r="K1468" s="29"/>
    </row>
    <row r="1469" spans="2:11" x14ac:dyDescent="0.25">
      <c r="B1469" s="1"/>
      <c r="C1469" s="4"/>
      <c r="D1469" s="3"/>
      <c r="E1469" s="4"/>
      <c r="F1469" s="4"/>
      <c r="G1469" s="3"/>
      <c r="H1469" s="4"/>
      <c r="I1469" s="4"/>
      <c r="J1469" s="14"/>
      <c r="K1469" s="29"/>
    </row>
    <row r="1470" spans="2:11" x14ac:dyDescent="0.25">
      <c r="B1470" s="1"/>
      <c r="C1470" s="4"/>
      <c r="D1470" s="3"/>
      <c r="E1470" s="4"/>
      <c r="F1470" s="4"/>
      <c r="G1470" s="3"/>
      <c r="H1470" s="4"/>
      <c r="I1470" s="4"/>
      <c r="J1470" s="14"/>
      <c r="K1470" s="29"/>
    </row>
    <row r="1471" spans="2:11" x14ac:dyDescent="0.25">
      <c r="B1471" s="1"/>
      <c r="C1471" s="4"/>
      <c r="D1471" s="3"/>
      <c r="E1471" s="4"/>
      <c r="F1471" s="4"/>
      <c r="G1471" s="3"/>
      <c r="H1471" s="4"/>
      <c r="I1471" s="4"/>
      <c r="J1471" s="14"/>
      <c r="K1471" s="29"/>
    </row>
    <row r="1472" spans="2:11" x14ac:dyDescent="0.25">
      <c r="B1472" s="1"/>
      <c r="C1472" s="4"/>
      <c r="D1472" s="3"/>
      <c r="E1472" s="4"/>
      <c r="F1472" s="4"/>
      <c r="G1472" s="3"/>
      <c r="H1472" s="4"/>
      <c r="I1472" s="4"/>
      <c r="J1472" s="14"/>
      <c r="K1472" s="29"/>
    </row>
    <row r="1473" spans="2:11" x14ac:dyDescent="0.25">
      <c r="B1473" s="1"/>
      <c r="C1473" s="4"/>
      <c r="D1473" s="3"/>
      <c r="E1473" s="4"/>
      <c r="F1473" s="4"/>
      <c r="G1473" s="3"/>
      <c r="H1473" s="4"/>
      <c r="I1473" s="4"/>
      <c r="J1473" s="14"/>
      <c r="K1473" s="29"/>
    </row>
    <row r="1474" spans="2:11" x14ac:dyDescent="0.25">
      <c r="B1474" s="1"/>
      <c r="C1474" s="4"/>
      <c r="D1474" s="3"/>
      <c r="E1474" s="4"/>
      <c r="F1474" s="4"/>
      <c r="G1474" s="3"/>
      <c r="H1474" s="4"/>
      <c r="I1474" s="4"/>
      <c r="J1474" s="14"/>
      <c r="K1474" s="29"/>
    </row>
    <row r="1475" spans="2:11" x14ac:dyDescent="0.25">
      <c r="B1475" s="1"/>
      <c r="C1475" s="4"/>
      <c r="D1475" s="3"/>
      <c r="E1475" s="4"/>
      <c r="F1475" s="4"/>
      <c r="G1475" s="3"/>
      <c r="H1475" s="4"/>
      <c r="I1475" s="4"/>
      <c r="J1475" s="14"/>
      <c r="K1475" s="29"/>
    </row>
    <row r="1476" spans="2:11" x14ac:dyDescent="0.25">
      <c r="B1476" s="1"/>
      <c r="C1476" s="4"/>
      <c r="D1476" s="3"/>
      <c r="E1476" s="4"/>
      <c r="F1476" s="4"/>
      <c r="G1476" s="3"/>
      <c r="H1476" s="4"/>
      <c r="I1476" s="4"/>
      <c r="J1476" s="14"/>
      <c r="K1476" s="29"/>
    </row>
    <row r="1477" spans="2:11" x14ac:dyDescent="0.25">
      <c r="B1477" s="1"/>
      <c r="C1477" s="4"/>
      <c r="D1477" s="3"/>
      <c r="E1477" s="4"/>
      <c r="F1477" s="4"/>
      <c r="G1477" s="3"/>
      <c r="H1477" s="4"/>
      <c r="I1477" s="4"/>
      <c r="J1477" s="14"/>
      <c r="K1477" s="29"/>
    </row>
    <row r="1478" spans="2:11" x14ac:dyDescent="0.25">
      <c r="B1478" s="1"/>
      <c r="C1478" s="4"/>
      <c r="D1478" s="3"/>
      <c r="E1478" s="4"/>
      <c r="F1478" s="4"/>
      <c r="G1478" s="3"/>
      <c r="H1478" s="4"/>
      <c r="I1478" s="4"/>
      <c r="J1478" s="14"/>
      <c r="K1478" s="29"/>
    </row>
    <row r="1479" spans="2:11" x14ac:dyDescent="0.25">
      <c r="B1479" s="1"/>
      <c r="C1479" s="4"/>
      <c r="D1479" s="3"/>
      <c r="E1479" s="4"/>
      <c r="F1479" s="4"/>
      <c r="G1479" s="3"/>
      <c r="H1479" s="4"/>
      <c r="I1479" s="4"/>
      <c r="J1479" s="14"/>
      <c r="K1479" s="29"/>
    </row>
    <row r="1480" spans="2:11" x14ac:dyDescent="0.25">
      <c r="B1480" s="1"/>
      <c r="C1480" s="4"/>
      <c r="D1480" s="3"/>
      <c r="E1480" s="4"/>
      <c r="F1480" s="4"/>
      <c r="G1480" s="3"/>
      <c r="H1480" s="4"/>
      <c r="I1480" s="4"/>
      <c r="J1480" s="14"/>
      <c r="K1480" s="29"/>
    </row>
    <row r="1481" spans="2:11" x14ac:dyDescent="0.25">
      <c r="B1481" s="1"/>
      <c r="C1481" s="4"/>
      <c r="D1481" s="3"/>
      <c r="E1481" s="4"/>
      <c r="F1481" s="4"/>
      <c r="G1481" s="3"/>
      <c r="H1481" s="4"/>
      <c r="I1481" s="4"/>
      <c r="J1481" s="14"/>
      <c r="K1481" s="29"/>
    </row>
    <row r="1482" spans="2:11" x14ac:dyDescent="0.25">
      <c r="B1482" s="1"/>
      <c r="C1482" s="4"/>
      <c r="D1482" s="3"/>
      <c r="E1482" s="4"/>
      <c r="F1482" s="4"/>
      <c r="G1482" s="3"/>
      <c r="H1482" s="4"/>
      <c r="I1482" s="4"/>
      <c r="J1482" s="14"/>
      <c r="K1482" s="29"/>
    </row>
    <row r="1483" spans="2:11" x14ac:dyDescent="0.25">
      <c r="B1483" s="1"/>
      <c r="C1483" s="4"/>
      <c r="D1483" s="3"/>
      <c r="E1483" s="4"/>
      <c r="F1483" s="4"/>
      <c r="G1483" s="3"/>
      <c r="H1483" s="4"/>
      <c r="I1483" s="4"/>
      <c r="J1483" s="14"/>
      <c r="K1483" s="29"/>
    </row>
    <row r="1484" spans="2:11" x14ac:dyDescent="0.25">
      <c r="B1484" s="1"/>
      <c r="C1484" s="4"/>
      <c r="D1484" s="3"/>
      <c r="E1484" s="4"/>
      <c r="F1484" s="4"/>
      <c r="G1484" s="3"/>
      <c r="H1484" s="4"/>
      <c r="I1484" s="4"/>
      <c r="J1484" s="14"/>
      <c r="K1484" s="29"/>
    </row>
    <row r="1485" spans="2:11" x14ac:dyDescent="0.25">
      <c r="B1485" s="1"/>
      <c r="C1485" s="4"/>
      <c r="D1485" s="3"/>
      <c r="E1485" s="4"/>
      <c r="F1485" s="4"/>
      <c r="G1485" s="3"/>
      <c r="H1485" s="4"/>
      <c r="I1485" s="4"/>
      <c r="J1485" s="14"/>
      <c r="K1485" s="29"/>
    </row>
    <row r="1486" spans="2:11" x14ac:dyDescent="0.25">
      <c r="B1486" s="1"/>
      <c r="C1486" s="4"/>
      <c r="D1486" s="3"/>
      <c r="E1486" s="4"/>
      <c r="F1486" s="4"/>
      <c r="G1486" s="3"/>
      <c r="H1486" s="4"/>
      <c r="I1486" s="4"/>
      <c r="J1486" s="14"/>
      <c r="K1486" s="29"/>
    </row>
    <row r="1487" spans="2:11" x14ac:dyDescent="0.25">
      <c r="B1487" s="1"/>
      <c r="C1487" s="4"/>
      <c r="D1487" s="3"/>
      <c r="E1487" s="4"/>
      <c r="F1487" s="4"/>
      <c r="G1487" s="3"/>
      <c r="H1487" s="4"/>
      <c r="I1487" s="4"/>
      <c r="J1487" s="14"/>
      <c r="K1487" s="29"/>
    </row>
    <row r="1488" spans="2:11" x14ac:dyDescent="0.25">
      <c r="B1488" s="1"/>
      <c r="C1488" s="4"/>
      <c r="D1488" s="3"/>
      <c r="E1488" s="4"/>
      <c r="F1488" s="4"/>
      <c r="G1488" s="3"/>
      <c r="H1488" s="4"/>
      <c r="I1488" s="4"/>
      <c r="J1488" s="14"/>
      <c r="K1488" s="29"/>
    </row>
    <row r="1489" spans="2:11" x14ac:dyDescent="0.25">
      <c r="B1489" s="1"/>
      <c r="C1489" s="4"/>
      <c r="D1489" s="3"/>
      <c r="E1489" s="4"/>
      <c r="F1489" s="4"/>
      <c r="G1489" s="3"/>
      <c r="H1489" s="4"/>
      <c r="I1489" s="4"/>
      <c r="J1489" s="14"/>
      <c r="K1489" s="29"/>
    </row>
    <row r="1490" spans="2:11" x14ac:dyDescent="0.25">
      <c r="B1490" s="1"/>
      <c r="C1490" s="4"/>
      <c r="D1490" s="3"/>
      <c r="E1490" s="4"/>
      <c r="F1490" s="4"/>
      <c r="G1490" s="3"/>
      <c r="H1490" s="4"/>
      <c r="I1490" s="4"/>
      <c r="J1490" s="14"/>
      <c r="K1490" s="29"/>
    </row>
    <row r="1491" spans="2:11" x14ac:dyDescent="0.25">
      <c r="B1491" s="1"/>
      <c r="C1491" s="4"/>
      <c r="D1491" s="3"/>
      <c r="E1491" s="4"/>
      <c r="F1491" s="4"/>
      <c r="G1491" s="3"/>
      <c r="H1491" s="4"/>
      <c r="I1491" s="4"/>
      <c r="J1491" s="14"/>
      <c r="K1491" s="29"/>
    </row>
    <row r="1492" spans="2:11" x14ac:dyDescent="0.25">
      <c r="B1492" s="1"/>
      <c r="C1492" s="4"/>
      <c r="D1492" s="3"/>
      <c r="E1492" s="4"/>
      <c r="F1492" s="4"/>
      <c r="G1492" s="3"/>
      <c r="H1492" s="4"/>
      <c r="I1492" s="4"/>
      <c r="J1492" s="14"/>
      <c r="K1492" s="29"/>
    </row>
    <row r="1493" spans="2:11" x14ac:dyDescent="0.25">
      <c r="B1493" s="1"/>
      <c r="C1493" s="4"/>
      <c r="D1493" s="3"/>
      <c r="E1493" s="4"/>
      <c r="F1493" s="4"/>
      <c r="G1493" s="3"/>
      <c r="H1493" s="4"/>
      <c r="I1493" s="4"/>
      <c r="J1493" s="14"/>
      <c r="K1493" s="29"/>
    </row>
    <row r="1494" spans="2:11" x14ac:dyDescent="0.25">
      <c r="B1494" s="1"/>
      <c r="C1494" s="4"/>
      <c r="D1494" s="3"/>
      <c r="E1494" s="4"/>
      <c r="F1494" s="4"/>
      <c r="G1494" s="3"/>
      <c r="H1494" s="4"/>
      <c r="I1494" s="4"/>
      <c r="J1494" s="14"/>
      <c r="K1494" s="29"/>
    </row>
    <row r="1495" spans="2:11" x14ac:dyDescent="0.25">
      <c r="B1495" s="1"/>
      <c r="C1495" s="4"/>
      <c r="D1495" s="3"/>
      <c r="E1495" s="4"/>
      <c r="F1495" s="4"/>
      <c r="G1495" s="3"/>
      <c r="H1495" s="4"/>
      <c r="I1495" s="4"/>
      <c r="J1495" s="14"/>
      <c r="K1495" s="29"/>
    </row>
    <row r="1496" spans="2:11" x14ac:dyDescent="0.25">
      <c r="B1496" s="1"/>
      <c r="C1496" s="4"/>
      <c r="D1496" s="3"/>
      <c r="E1496" s="4"/>
      <c r="F1496" s="4"/>
      <c r="G1496" s="3"/>
      <c r="H1496" s="4"/>
      <c r="I1496" s="4"/>
      <c r="J1496" s="14"/>
      <c r="K1496" s="29"/>
    </row>
    <row r="1497" spans="2:11" x14ac:dyDescent="0.25">
      <c r="B1497" s="1"/>
      <c r="C1497" s="4"/>
      <c r="D1497" s="3"/>
      <c r="E1497" s="4"/>
      <c r="F1497" s="4"/>
      <c r="G1497" s="3"/>
      <c r="H1497" s="4"/>
      <c r="I1497" s="4"/>
      <c r="J1497" s="14"/>
      <c r="K1497" s="29"/>
    </row>
    <row r="1498" spans="2:11" x14ac:dyDescent="0.25">
      <c r="B1498" s="1"/>
      <c r="C1498" s="4"/>
      <c r="D1498" s="3"/>
      <c r="E1498" s="4"/>
      <c r="F1498" s="4"/>
      <c r="G1498" s="3"/>
      <c r="H1498" s="4"/>
      <c r="I1498" s="4"/>
      <c r="J1498" s="14"/>
      <c r="K1498" s="29"/>
    </row>
    <row r="1499" spans="2:11" x14ac:dyDescent="0.25">
      <c r="B1499" s="1"/>
      <c r="C1499" s="4"/>
      <c r="D1499" s="3"/>
      <c r="E1499" s="4"/>
      <c r="F1499" s="4"/>
      <c r="G1499" s="3"/>
      <c r="H1499" s="4"/>
      <c r="I1499" s="4"/>
      <c r="J1499" s="14"/>
      <c r="K1499" s="29"/>
    </row>
    <row r="1500" spans="2:11" x14ac:dyDescent="0.25">
      <c r="B1500" s="1"/>
      <c r="C1500" s="4"/>
      <c r="D1500" s="3"/>
      <c r="E1500" s="4"/>
      <c r="F1500" s="4"/>
      <c r="G1500" s="3"/>
      <c r="H1500" s="4"/>
      <c r="I1500" s="4"/>
      <c r="J1500" s="14"/>
      <c r="K1500" s="29"/>
    </row>
    <row r="1501" spans="2:11" x14ac:dyDescent="0.25">
      <c r="B1501" s="1"/>
      <c r="C1501" s="4"/>
      <c r="D1501" s="3"/>
      <c r="E1501" s="4"/>
      <c r="F1501" s="4"/>
      <c r="G1501" s="3"/>
      <c r="H1501" s="4"/>
      <c r="I1501" s="4"/>
      <c r="J1501" s="14"/>
      <c r="K1501" s="29"/>
    </row>
    <row r="1502" spans="2:11" x14ac:dyDescent="0.25">
      <c r="B1502" s="1"/>
      <c r="C1502" s="4"/>
      <c r="D1502" s="3"/>
      <c r="E1502" s="4"/>
      <c r="F1502" s="4"/>
      <c r="G1502" s="3"/>
      <c r="H1502" s="4"/>
      <c r="I1502" s="4"/>
      <c r="J1502" s="14"/>
      <c r="K1502" s="29"/>
    </row>
    <row r="1503" spans="2:11" x14ac:dyDescent="0.25">
      <c r="B1503" s="1"/>
      <c r="C1503" s="4"/>
      <c r="D1503" s="3"/>
      <c r="E1503" s="4"/>
      <c r="F1503" s="4"/>
      <c r="G1503" s="3"/>
      <c r="H1503" s="4"/>
      <c r="I1503" s="4"/>
      <c r="J1503" s="14"/>
      <c r="K1503" s="29"/>
    </row>
    <row r="1504" spans="2:11" x14ac:dyDescent="0.25">
      <c r="B1504" s="1"/>
      <c r="C1504" s="4"/>
      <c r="D1504" s="3"/>
      <c r="E1504" s="4"/>
      <c r="F1504" s="4"/>
      <c r="G1504" s="3"/>
      <c r="H1504" s="4"/>
      <c r="I1504" s="4"/>
      <c r="J1504" s="14"/>
      <c r="K1504" s="29"/>
    </row>
    <row r="1505" spans="2:11" x14ac:dyDescent="0.25">
      <c r="B1505" s="1"/>
      <c r="C1505" s="4"/>
      <c r="D1505" s="3"/>
      <c r="E1505" s="4"/>
      <c r="F1505" s="4"/>
      <c r="G1505" s="3"/>
      <c r="H1505" s="4"/>
      <c r="I1505" s="4"/>
      <c r="J1505" s="14"/>
      <c r="K1505" s="29"/>
    </row>
    <row r="1506" spans="2:11" x14ac:dyDescent="0.25">
      <c r="B1506" s="1"/>
      <c r="C1506" s="4"/>
      <c r="D1506" s="3"/>
      <c r="E1506" s="4"/>
      <c r="F1506" s="4"/>
      <c r="G1506" s="3"/>
      <c r="H1506" s="4"/>
      <c r="I1506" s="4"/>
      <c r="J1506" s="14"/>
      <c r="K1506" s="29"/>
    </row>
    <row r="1507" spans="2:11" x14ac:dyDescent="0.25">
      <c r="B1507" s="1"/>
      <c r="C1507" s="4"/>
      <c r="D1507" s="3"/>
      <c r="E1507" s="4"/>
      <c r="F1507" s="4"/>
      <c r="G1507" s="3"/>
      <c r="H1507" s="4"/>
      <c r="I1507" s="4"/>
      <c r="J1507" s="14"/>
      <c r="K1507" s="29"/>
    </row>
    <row r="1508" spans="2:11" x14ac:dyDescent="0.25">
      <c r="B1508" s="1"/>
      <c r="C1508" s="4"/>
      <c r="D1508" s="3"/>
      <c r="E1508" s="4"/>
      <c r="F1508" s="4"/>
      <c r="G1508" s="3"/>
      <c r="H1508" s="4"/>
      <c r="I1508" s="4"/>
      <c r="J1508" s="14"/>
      <c r="K1508" s="29"/>
    </row>
    <row r="1509" spans="2:11" x14ac:dyDescent="0.25">
      <c r="B1509" s="1"/>
      <c r="C1509" s="4"/>
      <c r="D1509" s="3"/>
      <c r="E1509" s="4"/>
      <c r="F1509" s="4"/>
      <c r="G1509" s="3"/>
      <c r="H1509" s="4"/>
      <c r="I1509" s="4"/>
      <c r="J1509" s="14"/>
      <c r="K1509" s="29"/>
    </row>
    <row r="1510" spans="2:11" x14ac:dyDescent="0.25">
      <c r="B1510" s="1"/>
      <c r="C1510" s="4"/>
      <c r="D1510" s="3"/>
      <c r="E1510" s="4"/>
      <c r="F1510" s="4"/>
      <c r="G1510" s="3"/>
      <c r="H1510" s="4"/>
      <c r="I1510" s="4"/>
      <c r="J1510" s="14"/>
      <c r="K1510" s="29"/>
    </row>
    <row r="1511" spans="2:11" x14ac:dyDescent="0.25">
      <c r="B1511" s="1"/>
      <c r="C1511" s="4"/>
      <c r="D1511" s="3"/>
      <c r="E1511" s="4"/>
      <c r="F1511" s="4"/>
      <c r="G1511" s="3"/>
      <c r="H1511" s="4"/>
      <c r="I1511" s="4"/>
      <c r="J1511" s="14"/>
      <c r="K1511" s="29"/>
    </row>
    <row r="1512" spans="2:11" x14ac:dyDescent="0.25">
      <c r="B1512" s="1"/>
      <c r="C1512" s="4"/>
      <c r="D1512" s="3"/>
      <c r="E1512" s="4"/>
      <c r="F1512" s="4"/>
      <c r="G1512" s="3"/>
      <c r="H1512" s="4"/>
      <c r="I1512" s="4"/>
      <c r="J1512" s="14"/>
      <c r="K1512" s="29"/>
    </row>
    <row r="1513" spans="2:11" x14ac:dyDescent="0.25">
      <c r="B1513" s="1"/>
      <c r="C1513" s="4"/>
      <c r="D1513" s="3"/>
      <c r="E1513" s="4"/>
      <c r="F1513" s="4"/>
      <c r="G1513" s="3"/>
      <c r="H1513" s="4"/>
      <c r="I1513" s="4"/>
      <c r="J1513" s="14"/>
      <c r="K1513" s="29"/>
    </row>
    <row r="1514" spans="2:11" x14ac:dyDescent="0.25">
      <c r="B1514" s="1"/>
      <c r="C1514" s="4"/>
      <c r="D1514" s="3"/>
      <c r="E1514" s="4"/>
      <c r="F1514" s="4"/>
      <c r="G1514" s="3"/>
      <c r="H1514" s="4"/>
      <c r="I1514" s="4"/>
      <c r="J1514" s="14"/>
      <c r="K1514" s="29"/>
    </row>
    <row r="1515" spans="2:11" x14ac:dyDescent="0.25">
      <c r="B1515" s="1"/>
      <c r="C1515" s="4"/>
      <c r="D1515" s="3"/>
      <c r="E1515" s="4"/>
      <c r="F1515" s="4"/>
      <c r="G1515" s="3"/>
      <c r="H1515" s="4"/>
      <c r="I1515" s="4"/>
      <c r="J1515" s="14"/>
      <c r="K1515" s="29"/>
    </row>
    <row r="1516" spans="2:11" x14ac:dyDescent="0.25">
      <c r="B1516" s="1"/>
      <c r="C1516" s="4"/>
      <c r="D1516" s="3"/>
      <c r="E1516" s="4"/>
      <c r="F1516" s="4"/>
      <c r="G1516" s="3"/>
      <c r="H1516" s="4"/>
      <c r="I1516" s="4"/>
      <c r="J1516" s="14"/>
      <c r="K1516" s="29"/>
    </row>
    <row r="1517" spans="2:11" x14ac:dyDescent="0.25">
      <c r="B1517" s="1"/>
      <c r="C1517" s="4"/>
      <c r="D1517" s="3"/>
      <c r="E1517" s="4"/>
      <c r="F1517" s="4"/>
      <c r="G1517" s="3"/>
      <c r="H1517" s="4"/>
      <c r="I1517" s="4"/>
      <c r="J1517" s="14"/>
      <c r="K1517" s="29"/>
    </row>
    <row r="1518" spans="2:11" x14ac:dyDescent="0.25">
      <c r="B1518" s="1"/>
      <c r="C1518" s="4"/>
      <c r="D1518" s="3"/>
      <c r="E1518" s="4"/>
      <c r="F1518" s="4"/>
      <c r="G1518" s="3"/>
      <c r="H1518" s="4"/>
      <c r="I1518" s="4"/>
      <c r="J1518" s="14"/>
      <c r="K1518" s="29"/>
    </row>
    <row r="1519" spans="2:11" x14ac:dyDescent="0.25">
      <c r="B1519" s="1"/>
      <c r="C1519" s="4"/>
      <c r="D1519" s="3"/>
      <c r="E1519" s="4"/>
      <c r="F1519" s="4"/>
      <c r="G1519" s="3"/>
      <c r="H1519" s="4"/>
      <c r="I1519" s="4"/>
      <c r="J1519" s="14"/>
      <c r="K1519" s="29"/>
    </row>
    <row r="1520" spans="2:11" x14ac:dyDescent="0.25">
      <c r="B1520" s="1"/>
      <c r="C1520" s="4"/>
      <c r="D1520" s="3"/>
      <c r="E1520" s="4"/>
      <c r="F1520" s="4"/>
      <c r="G1520" s="3"/>
      <c r="H1520" s="4"/>
      <c r="I1520" s="4"/>
      <c r="J1520" s="14"/>
      <c r="K1520" s="29"/>
    </row>
    <row r="1521" spans="2:11" x14ac:dyDescent="0.25">
      <c r="B1521" s="1"/>
      <c r="C1521" s="4"/>
      <c r="D1521" s="3"/>
      <c r="E1521" s="4"/>
      <c r="F1521" s="4"/>
      <c r="G1521" s="3"/>
      <c r="H1521" s="4"/>
      <c r="I1521" s="4"/>
      <c r="J1521" s="14"/>
      <c r="K1521" s="29"/>
    </row>
    <row r="1522" spans="2:11" x14ac:dyDescent="0.25">
      <c r="B1522" s="1"/>
      <c r="C1522" s="4"/>
      <c r="D1522" s="3"/>
      <c r="E1522" s="4"/>
      <c r="F1522" s="4"/>
      <c r="G1522" s="3"/>
      <c r="H1522" s="4"/>
      <c r="I1522" s="4"/>
      <c r="J1522" s="14"/>
      <c r="K1522" s="29"/>
    </row>
    <row r="1523" spans="2:11" x14ac:dyDescent="0.25">
      <c r="B1523" s="1"/>
      <c r="C1523" s="4"/>
      <c r="D1523" s="3"/>
      <c r="E1523" s="4"/>
      <c r="F1523" s="4"/>
      <c r="G1523" s="3"/>
      <c r="H1523" s="4"/>
      <c r="I1523" s="4"/>
      <c r="J1523" s="14"/>
      <c r="K1523" s="29"/>
    </row>
    <row r="1524" spans="2:11" x14ac:dyDescent="0.25">
      <c r="B1524" s="1"/>
      <c r="C1524" s="4"/>
      <c r="D1524" s="3"/>
      <c r="E1524" s="4"/>
      <c r="F1524" s="4"/>
      <c r="G1524" s="3"/>
      <c r="H1524" s="4"/>
      <c r="I1524" s="4"/>
      <c r="J1524" s="14"/>
      <c r="K1524" s="29"/>
    </row>
    <row r="1525" spans="2:11" x14ac:dyDescent="0.25">
      <c r="B1525" s="1"/>
      <c r="C1525" s="4"/>
      <c r="D1525" s="3"/>
      <c r="E1525" s="4"/>
      <c r="F1525" s="4"/>
      <c r="G1525" s="3"/>
      <c r="H1525" s="4"/>
      <c r="I1525" s="4"/>
      <c r="J1525" s="14"/>
      <c r="K1525" s="29"/>
    </row>
    <row r="1526" spans="2:11" x14ac:dyDescent="0.25">
      <c r="B1526" s="1"/>
      <c r="C1526" s="4"/>
      <c r="D1526" s="3"/>
      <c r="E1526" s="4"/>
      <c r="F1526" s="4"/>
      <c r="G1526" s="3"/>
      <c r="H1526" s="4"/>
      <c r="I1526" s="4"/>
      <c r="J1526" s="14"/>
      <c r="K1526" s="29"/>
    </row>
    <row r="1527" spans="2:11" x14ac:dyDescent="0.25">
      <c r="B1527" s="1"/>
      <c r="C1527" s="4"/>
      <c r="D1527" s="3"/>
      <c r="E1527" s="4"/>
      <c r="F1527" s="4"/>
      <c r="G1527" s="3"/>
      <c r="H1527" s="4"/>
      <c r="I1527" s="4"/>
      <c r="J1527" s="14"/>
      <c r="K1527" s="29"/>
    </row>
    <row r="1528" spans="2:11" x14ac:dyDescent="0.25">
      <c r="B1528" s="1"/>
      <c r="C1528" s="4"/>
      <c r="D1528" s="3"/>
      <c r="E1528" s="4"/>
      <c r="F1528" s="4"/>
      <c r="G1528" s="3"/>
      <c r="H1528" s="4"/>
      <c r="I1528" s="4"/>
      <c r="J1528" s="14"/>
      <c r="K1528" s="29"/>
    </row>
    <row r="1529" spans="2:11" x14ac:dyDescent="0.25">
      <c r="B1529" s="1"/>
      <c r="C1529" s="4"/>
      <c r="D1529" s="3"/>
      <c r="E1529" s="4"/>
      <c r="F1529" s="4"/>
      <c r="G1529" s="3"/>
      <c r="H1529" s="4"/>
      <c r="I1529" s="4"/>
      <c r="J1529" s="14"/>
      <c r="K1529" s="29"/>
    </row>
    <row r="1530" spans="2:11" x14ac:dyDescent="0.25">
      <c r="B1530" s="1"/>
      <c r="C1530" s="4"/>
      <c r="D1530" s="3"/>
      <c r="E1530" s="4"/>
      <c r="F1530" s="4"/>
      <c r="G1530" s="3"/>
      <c r="H1530" s="4"/>
      <c r="I1530" s="4"/>
      <c r="J1530" s="14"/>
      <c r="K1530" s="29"/>
    </row>
    <row r="1531" spans="2:11" x14ac:dyDescent="0.25">
      <c r="B1531" s="1"/>
      <c r="C1531" s="4"/>
      <c r="D1531" s="3"/>
      <c r="E1531" s="4"/>
      <c r="F1531" s="4"/>
      <c r="G1531" s="3"/>
      <c r="H1531" s="4"/>
      <c r="I1531" s="4"/>
      <c r="J1531" s="14"/>
      <c r="K1531" s="29"/>
    </row>
    <row r="1532" spans="2:11" x14ac:dyDescent="0.25">
      <c r="B1532" s="1"/>
      <c r="C1532" s="4"/>
      <c r="D1532" s="3"/>
      <c r="E1532" s="4"/>
      <c r="F1532" s="4"/>
      <c r="G1532" s="3"/>
      <c r="H1532" s="4"/>
      <c r="I1532" s="4"/>
      <c r="J1532" s="14"/>
      <c r="K1532" s="29"/>
    </row>
    <row r="1533" spans="2:11" x14ac:dyDescent="0.25">
      <c r="B1533" s="1"/>
      <c r="C1533" s="4"/>
      <c r="D1533" s="3"/>
      <c r="E1533" s="4"/>
      <c r="F1533" s="4"/>
      <c r="G1533" s="3"/>
      <c r="H1533" s="4"/>
      <c r="I1533" s="4"/>
      <c r="J1533" s="14"/>
      <c r="K1533" s="29"/>
    </row>
    <row r="1534" spans="2:11" x14ac:dyDescent="0.25">
      <c r="B1534" s="1"/>
      <c r="C1534" s="4"/>
      <c r="D1534" s="3"/>
      <c r="E1534" s="4"/>
      <c r="F1534" s="4"/>
      <c r="G1534" s="3"/>
      <c r="H1534" s="4"/>
      <c r="I1534" s="4"/>
      <c r="J1534" s="14"/>
      <c r="K1534" s="29"/>
    </row>
    <row r="1535" spans="2:11" x14ac:dyDescent="0.25">
      <c r="B1535" s="1"/>
      <c r="C1535" s="4"/>
      <c r="D1535" s="3"/>
      <c r="E1535" s="4"/>
      <c r="F1535" s="4"/>
      <c r="G1535" s="3"/>
      <c r="H1535" s="4"/>
      <c r="I1535" s="4"/>
      <c r="J1535" s="14"/>
      <c r="K1535" s="29"/>
    </row>
    <row r="1536" spans="2:11" x14ac:dyDescent="0.25">
      <c r="B1536" s="1"/>
      <c r="C1536" s="4"/>
      <c r="D1536" s="3"/>
      <c r="E1536" s="4"/>
      <c r="F1536" s="4"/>
      <c r="G1536" s="3"/>
      <c r="H1536" s="4"/>
      <c r="I1536" s="4"/>
      <c r="J1536" s="14"/>
      <c r="K1536" s="29"/>
    </row>
    <row r="1537" spans="2:11" x14ac:dyDescent="0.25">
      <c r="B1537" s="1"/>
      <c r="C1537" s="4"/>
      <c r="D1537" s="3"/>
      <c r="E1537" s="4"/>
      <c r="F1537" s="4"/>
      <c r="G1537" s="3"/>
      <c r="H1537" s="4"/>
      <c r="I1537" s="4"/>
      <c r="J1537" s="14"/>
      <c r="K1537" s="29"/>
    </row>
    <row r="1538" spans="2:11" x14ac:dyDescent="0.25">
      <c r="B1538" s="1"/>
      <c r="C1538" s="4"/>
      <c r="D1538" s="3"/>
      <c r="E1538" s="4"/>
      <c r="F1538" s="4"/>
      <c r="G1538" s="3"/>
      <c r="H1538" s="4"/>
      <c r="I1538" s="4"/>
      <c r="J1538" s="14"/>
      <c r="K1538" s="29"/>
    </row>
    <row r="1539" spans="2:11" x14ac:dyDescent="0.25">
      <c r="B1539" s="1"/>
      <c r="C1539" s="4"/>
      <c r="D1539" s="3"/>
      <c r="E1539" s="4"/>
      <c r="F1539" s="4"/>
      <c r="G1539" s="3"/>
      <c r="H1539" s="4"/>
      <c r="I1539" s="4"/>
      <c r="J1539" s="14"/>
      <c r="K1539" s="29"/>
    </row>
    <row r="1540" spans="2:11" x14ac:dyDescent="0.25">
      <c r="B1540" s="1"/>
      <c r="C1540" s="4"/>
      <c r="D1540" s="3"/>
      <c r="E1540" s="4"/>
      <c r="F1540" s="4"/>
      <c r="G1540" s="3"/>
      <c r="H1540" s="4"/>
      <c r="I1540" s="4"/>
      <c r="J1540" s="14"/>
      <c r="K1540" s="29"/>
    </row>
    <row r="1541" spans="2:11" x14ac:dyDescent="0.25">
      <c r="B1541" s="1"/>
      <c r="C1541" s="4"/>
      <c r="D1541" s="3"/>
      <c r="E1541" s="4"/>
      <c r="F1541" s="4"/>
      <c r="G1541" s="3"/>
      <c r="H1541" s="4"/>
      <c r="I1541" s="4"/>
      <c r="J1541" s="14"/>
      <c r="K1541" s="29"/>
    </row>
    <row r="1542" spans="2:11" x14ac:dyDescent="0.25">
      <c r="B1542" s="1"/>
      <c r="C1542" s="4"/>
      <c r="D1542" s="3"/>
      <c r="E1542" s="4"/>
      <c r="F1542" s="4"/>
      <c r="G1542" s="3"/>
      <c r="H1542" s="4"/>
      <c r="I1542" s="4"/>
      <c r="J1542" s="14"/>
      <c r="K1542" s="29"/>
    </row>
    <row r="1543" spans="2:11" x14ac:dyDescent="0.25">
      <c r="B1543" s="1"/>
      <c r="C1543" s="4"/>
      <c r="D1543" s="3"/>
      <c r="E1543" s="4"/>
      <c r="F1543" s="4"/>
      <c r="G1543" s="3"/>
      <c r="H1543" s="4"/>
      <c r="I1543" s="4"/>
      <c r="J1543" s="14"/>
      <c r="K1543" s="29"/>
    </row>
    <row r="1544" spans="2:11" x14ac:dyDescent="0.25">
      <c r="B1544" s="1"/>
      <c r="C1544" s="4"/>
      <c r="D1544" s="3"/>
      <c r="E1544" s="4"/>
      <c r="F1544" s="4"/>
      <c r="G1544" s="3"/>
      <c r="H1544" s="4"/>
      <c r="I1544" s="4"/>
      <c r="J1544" s="14"/>
      <c r="K1544" s="29"/>
    </row>
    <row r="1545" spans="2:11" x14ac:dyDescent="0.25">
      <c r="B1545" s="1"/>
      <c r="C1545" s="4"/>
      <c r="D1545" s="3"/>
      <c r="E1545" s="4"/>
      <c r="F1545" s="4"/>
      <c r="G1545" s="3"/>
      <c r="H1545" s="4"/>
      <c r="I1545" s="4"/>
      <c r="J1545" s="14"/>
      <c r="K1545" s="29"/>
    </row>
    <row r="1546" spans="2:11" x14ac:dyDescent="0.25">
      <c r="B1546" s="1"/>
      <c r="C1546" s="4"/>
      <c r="D1546" s="3"/>
      <c r="E1546" s="4"/>
      <c r="F1546" s="4"/>
      <c r="G1546" s="3"/>
      <c r="H1546" s="4"/>
      <c r="I1546" s="4"/>
      <c r="J1546" s="14"/>
      <c r="K1546" s="29"/>
    </row>
    <row r="1547" spans="2:11" x14ac:dyDescent="0.25">
      <c r="B1547" s="1"/>
      <c r="C1547" s="4"/>
      <c r="D1547" s="3"/>
      <c r="E1547" s="4"/>
      <c r="F1547" s="4"/>
      <c r="G1547" s="3"/>
      <c r="H1547" s="4"/>
      <c r="I1547" s="4"/>
      <c r="J1547" s="14"/>
      <c r="K1547" s="29"/>
    </row>
    <row r="1548" spans="2:11" x14ac:dyDescent="0.25">
      <c r="B1548" s="1"/>
      <c r="C1548" s="4"/>
      <c r="D1548" s="3"/>
      <c r="E1548" s="4"/>
      <c r="F1548" s="4"/>
      <c r="G1548" s="3"/>
      <c r="H1548" s="4"/>
      <c r="I1548" s="4"/>
      <c r="J1548" s="14"/>
      <c r="K1548" s="29"/>
    </row>
    <row r="1549" spans="2:11" x14ac:dyDescent="0.25">
      <c r="B1549" s="1"/>
      <c r="C1549" s="4"/>
      <c r="D1549" s="3"/>
      <c r="E1549" s="4"/>
      <c r="F1549" s="4"/>
      <c r="G1549" s="3"/>
      <c r="H1549" s="4"/>
      <c r="I1549" s="4"/>
      <c r="J1549" s="14"/>
      <c r="K1549" s="29"/>
    </row>
    <row r="1550" spans="2:11" x14ac:dyDescent="0.25">
      <c r="B1550" s="1"/>
      <c r="C1550" s="4"/>
      <c r="D1550" s="3"/>
      <c r="E1550" s="4"/>
      <c r="F1550" s="4"/>
      <c r="G1550" s="3"/>
      <c r="H1550" s="4"/>
      <c r="I1550" s="4"/>
      <c r="J1550" s="14"/>
      <c r="K1550" s="29"/>
    </row>
    <row r="1551" spans="2:11" x14ac:dyDescent="0.25">
      <c r="B1551" s="1"/>
      <c r="C1551" s="4"/>
      <c r="D1551" s="3"/>
      <c r="E1551" s="4"/>
      <c r="F1551" s="4"/>
      <c r="G1551" s="3"/>
      <c r="H1551" s="4"/>
      <c r="I1551" s="4"/>
      <c r="J1551" s="14"/>
      <c r="K1551" s="29"/>
    </row>
    <row r="1552" spans="2:11" x14ac:dyDescent="0.25">
      <c r="B1552" s="1"/>
      <c r="C1552" s="4"/>
      <c r="D1552" s="3"/>
      <c r="E1552" s="4"/>
      <c r="F1552" s="4"/>
      <c r="G1552" s="3"/>
      <c r="H1552" s="4"/>
      <c r="I1552" s="4"/>
      <c r="J1552" s="14"/>
      <c r="K1552" s="29"/>
    </row>
    <row r="1553" spans="2:11" x14ac:dyDescent="0.25">
      <c r="B1553" s="1"/>
      <c r="C1553" s="4"/>
      <c r="D1553" s="3"/>
      <c r="E1553" s="4"/>
      <c r="F1553" s="4"/>
      <c r="G1553" s="3"/>
      <c r="H1553" s="4"/>
      <c r="I1553" s="4"/>
      <c r="J1553" s="14"/>
      <c r="K1553" s="29"/>
    </row>
    <row r="1554" spans="2:11" x14ac:dyDescent="0.25">
      <c r="B1554" s="1"/>
      <c r="C1554" s="4"/>
      <c r="D1554" s="3"/>
      <c r="E1554" s="4"/>
      <c r="F1554" s="4"/>
      <c r="G1554" s="3"/>
      <c r="H1554" s="4"/>
      <c r="I1554" s="4"/>
      <c r="J1554" s="14"/>
      <c r="K1554" s="29"/>
    </row>
    <row r="1555" spans="2:11" x14ac:dyDescent="0.25">
      <c r="B1555" s="1"/>
      <c r="C1555" s="4"/>
      <c r="D1555" s="3"/>
      <c r="E1555" s="4"/>
      <c r="F1555" s="4"/>
      <c r="G1555" s="3"/>
      <c r="H1555" s="4"/>
      <c r="I1555" s="4"/>
      <c r="J1555" s="14"/>
      <c r="K1555" s="29"/>
    </row>
    <row r="1556" spans="2:11" x14ac:dyDescent="0.25">
      <c r="B1556" s="1"/>
      <c r="C1556" s="4"/>
      <c r="D1556" s="3"/>
      <c r="E1556" s="4"/>
      <c r="F1556" s="4"/>
      <c r="G1556" s="3"/>
      <c r="H1556" s="4"/>
      <c r="I1556" s="4"/>
      <c r="J1556" s="14"/>
      <c r="K1556" s="29"/>
    </row>
    <row r="1557" spans="2:11" x14ac:dyDescent="0.25">
      <c r="B1557" s="1"/>
      <c r="C1557" s="4"/>
      <c r="D1557" s="3"/>
      <c r="E1557" s="4"/>
      <c r="F1557" s="4"/>
      <c r="G1557" s="3"/>
      <c r="H1557" s="4"/>
      <c r="I1557" s="4"/>
      <c r="J1557" s="14"/>
      <c r="K1557" s="29"/>
    </row>
    <row r="1558" spans="2:11" x14ac:dyDescent="0.25">
      <c r="B1558" s="1"/>
      <c r="C1558" s="4"/>
      <c r="D1558" s="3"/>
      <c r="E1558" s="4"/>
      <c r="F1558" s="4"/>
      <c r="G1558" s="3"/>
      <c r="H1558" s="4"/>
      <c r="I1558" s="4"/>
      <c r="J1558" s="14"/>
      <c r="K1558" s="29"/>
    </row>
    <row r="1559" spans="2:11" x14ac:dyDescent="0.25">
      <c r="B1559" s="1"/>
      <c r="C1559" s="4"/>
      <c r="D1559" s="3"/>
      <c r="E1559" s="4"/>
      <c r="F1559" s="4"/>
      <c r="G1559" s="3"/>
      <c r="H1559" s="4"/>
      <c r="I1559" s="4"/>
      <c r="J1559" s="14"/>
      <c r="K1559" s="29"/>
    </row>
    <row r="1560" spans="2:11" x14ac:dyDescent="0.25">
      <c r="B1560" s="1"/>
      <c r="C1560" s="4"/>
      <c r="D1560" s="3"/>
      <c r="E1560" s="4"/>
      <c r="F1560" s="4"/>
      <c r="G1560" s="3"/>
      <c r="H1560" s="4"/>
      <c r="I1560" s="4"/>
      <c r="J1560" s="14"/>
      <c r="K1560" s="29"/>
    </row>
    <row r="1561" spans="2:11" x14ac:dyDescent="0.25">
      <c r="B1561" s="1"/>
      <c r="C1561" s="4"/>
      <c r="D1561" s="3"/>
      <c r="E1561" s="4"/>
      <c r="F1561" s="4"/>
      <c r="G1561" s="3"/>
      <c r="H1561" s="4"/>
      <c r="I1561" s="4"/>
      <c r="J1561" s="14"/>
      <c r="K1561" s="29"/>
    </row>
    <row r="1562" spans="2:11" x14ac:dyDescent="0.25">
      <c r="B1562" s="1"/>
      <c r="C1562" s="4"/>
      <c r="D1562" s="3"/>
      <c r="E1562" s="4"/>
      <c r="F1562" s="4"/>
      <c r="G1562" s="3"/>
      <c r="H1562" s="4"/>
      <c r="I1562" s="4"/>
      <c r="J1562" s="14"/>
      <c r="K1562" s="29"/>
    </row>
    <row r="1563" spans="2:11" x14ac:dyDescent="0.25">
      <c r="B1563" s="1"/>
      <c r="C1563" s="4"/>
      <c r="D1563" s="3"/>
      <c r="E1563" s="4"/>
      <c r="F1563" s="4"/>
      <c r="G1563" s="3"/>
      <c r="H1563" s="4"/>
      <c r="I1563" s="4"/>
      <c r="J1563" s="14"/>
      <c r="K1563" s="29"/>
    </row>
    <row r="1564" spans="2:11" x14ac:dyDescent="0.25">
      <c r="B1564" s="1"/>
      <c r="C1564" s="4"/>
      <c r="D1564" s="3"/>
      <c r="E1564" s="4"/>
      <c r="F1564" s="4"/>
      <c r="G1564" s="3"/>
      <c r="H1564" s="4"/>
      <c r="I1564" s="4"/>
      <c r="J1564" s="14"/>
      <c r="K1564" s="29"/>
    </row>
    <row r="1565" spans="2:11" x14ac:dyDescent="0.25">
      <c r="B1565" s="1"/>
      <c r="C1565" s="4"/>
      <c r="D1565" s="3"/>
      <c r="E1565" s="4"/>
      <c r="F1565" s="4"/>
      <c r="G1565" s="3"/>
      <c r="H1565" s="4"/>
      <c r="I1565" s="4"/>
      <c r="J1565" s="14"/>
      <c r="K1565" s="29"/>
    </row>
    <row r="1566" spans="2:11" x14ac:dyDescent="0.25">
      <c r="B1566" s="1"/>
      <c r="C1566" s="4"/>
      <c r="D1566" s="3"/>
      <c r="E1566" s="4"/>
      <c r="F1566" s="4"/>
      <c r="G1566" s="3"/>
      <c r="H1566" s="4"/>
      <c r="I1566" s="4"/>
      <c r="J1566" s="14"/>
      <c r="K1566" s="29"/>
    </row>
    <row r="1567" spans="2:11" x14ac:dyDescent="0.25">
      <c r="B1567" s="1"/>
      <c r="C1567" s="4"/>
      <c r="D1567" s="3"/>
      <c r="E1567" s="4"/>
      <c r="F1567" s="4"/>
      <c r="G1567" s="3"/>
      <c r="H1567" s="4"/>
      <c r="I1567" s="4"/>
      <c r="J1567" s="14"/>
      <c r="K1567" s="29"/>
    </row>
    <row r="1568" spans="2:11" x14ac:dyDescent="0.25">
      <c r="B1568" s="1"/>
      <c r="C1568" s="4"/>
      <c r="D1568" s="3"/>
      <c r="E1568" s="4"/>
      <c r="F1568" s="4"/>
      <c r="G1568" s="3"/>
      <c r="H1568" s="4"/>
      <c r="I1568" s="4"/>
      <c r="J1568" s="14"/>
      <c r="K1568" s="29"/>
    </row>
    <row r="1569" spans="2:11" x14ac:dyDescent="0.25">
      <c r="B1569" s="1"/>
      <c r="C1569" s="4"/>
      <c r="D1569" s="3"/>
      <c r="E1569" s="4"/>
      <c r="F1569" s="4"/>
      <c r="G1569" s="3"/>
      <c r="H1569" s="4"/>
      <c r="I1569" s="4"/>
      <c r="J1569" s="14"/>
      <c r="K1569" s="29"/>
    </row>
    <row r="1570" spans="2:11" x14ac:dyDescent="0.25">
      <c r="B1570" s="1"/>
      <c r="C1570" s="4"/>
      <c r="D1570" s="3"/>
      <c r="E1570" s="4"/>
      <c r="F1570" s="4"/>
      <c r="G1570" s="3"/>
      <c r="H1570" s="4"/>
      <c r="I1570" s="4"/>
      <c r="J1570" s="14"/>
      <c r="K1570" s="29"/>
    </row>
    <row r="1571" spans="2:11" x14ac:dyDescent="0.25">
      <c r="B1571" s="1"/>
      <c r="C1571" s="4"/>
      <c r="D1571" s="3"/>
      <c r="E1571" s="4"/>
      <c r="F1571" s="4"/>
      <c r="G1571" s="3"/>
      <c r="H1571" s="4"/>
      <c r="I1571" s="4"/>
      <c r="J1571" s="14"/>
      <c r="K1571" s="29"/>
    </row>
    <row r="1572" spans="2:11" x14ac:dyDescent="0.25">
      <c r="B1572" s="1"/>
      <c r="C1572" s="4"/>
      <c r="D1572" s="3"/>
      <c r="E1572" s="4"/>
      <c r="F1572" s="4"/>
      <c r="G1572" s="3"/>
      <c r="H1572" s="4"/>
      <c r="I1572" s="4"/>
      <c r="J1572" s="14"/>
      <c r="K1572" s="29"/>
    </row>
    <row r="1573" spans="2:11" x14ac:dyDescent="0.25">
      <c r="B1573" s="1"/>
      <c r="C1573" s="4"/>
      <c r="D1573" s="3"/>
      <c r="E1573" s="4"/>
      <c r="F1573" s="4"/>
      <c r="G1573" s="3"/>
      <c r="H1573" s="4"/>
      <c r="I1573" s="4"/>
      <c r="J1573" s="14"/>
      <c r="K1573" s="29"/>
    </row>
    <row r="1574" spans="2:11" x14ac:dyDescent="0.25">
      <c r="B1574" s="1"/>
      <c r="C1574" s="4"/>
      <c r="D1574" s="3"/>
      <c r="E1574" s="4"/>
      <c r="F1574" s="4"/>
      <c r="G1574" s="3"/>
      <c r="H1574" s="4"/>
      <c r="I1574" s="4"/>
      <c r="J1574" s="14"/>
      <c r="K1574" s="29"/>
    </row>
    <row r="1575" spans="2:11" x14ac:dyDescent="0.25">
      <c r="B1575" s="1"/>
      <c r="C1575" s="4"/>
      <c r="D1575" s="3"/>
      <c r="E1575" s="4"/>
      <c r="F1575" s="4"/>
      <c r="G1575" s="3"/>
      <c r="H1575" s="4"/>
      <c r="I1575" s="4"/>
      <c r="J1575" s="14"/>
      <c r="K1575" s="29"/>
    </row>
    <row r="1576" spans="2:11" x14ac:dyDescent="0.25">
      <c r="B1576" s="1"/>
      <c r="C1576" s="4"/>
      <c r="D1576" s="3"/>
      <c r="E1576" s="4"/>
      <c r="F1576" s="4"/>
      <c r="G1576" s="3"/>
      <c r="H1576" s="4"/>
      <c r="I1576" s="4"/>
      <c r="J1576" s="14"/>
      <c r="K1576" s="29"/>
    </row>
    <row r="1577" spans="2:11" x14ac:dyDescent="0.25">
      <c r="B1577" s="1"/>
      <c r="C1577" s="4"/>
      <c r="D1577" s="3"/>
      <c r="E1577" s="4"/>
      <c r="F1577" s="4"/>
      <c r="G1577" s="3"/>
      <c r="H1577" s="4"/>
      <c r="I1577" s="4"/>
      <c r="J1577" s="14"/>
      <c r="K1577" s="29"/>
    </row>
    <row r="1578" spans="2:11" x14ac:dyDescent="0.25">
      <c r="B1578" s="1"/>
      <c r="C1578" s="4"/>
      <c r="D1578" s="3"/>
      <c r="E1578" s="4"/>
      <c r="F1578" s="4"/>
      <c r="G1578" s="3"/>
      <c r="H1578" s="4"/>
      <c r="I1578" s="4"/>
      <c r="J1578" s="14"/>
      <c r="K1578" s="29"/>
    </row>
    <row r="1579" spans="2:11" x14ac:dyDescent="0.25">
      <c r="B1579" s="1"/>
      <c r="C1579" s="4"/>
      <c r="D1579" s="3"/>
      <c r="E1579" s="4"/>
      <c r="F1579" s="4"/>
      <c r="G1579" s="3"/>
      <c r="H1579" s="4"/>
      <c r="I1579" s="4"/>
      <c r="J1579" s="14"/>
      <c r="K1579" s="29"/>
    </row>
    <row r="1580" spans="2:11" x14ac:dyDescent="0.25">
      <c r="B1580" s="1"/>
      <c r="C1580" s="4"/>
      <c r="D1580" s="3"/>
      <c r="E1580" s="4"/>
      <c r="F1580" s="4"/>
      <c r="G1580" s="3"/>
      <c r="H1580" s="4"/>
      <c r="I1580" s="4"/>
      <c r="J1580" s="14"/>
      <c r="K1580" s="29"/>
    </row>
    <row r="1581" spans="2:11" x14ac:dyDescent="0.25">
      <c r="B1581" s="1"/>
      <c r="C1581" s="4"/>
      <c r="D1581" s="3"/>
      <c r="E1581" s="4"/>
      <c r="F1581" s="4"/>
      <c r="G1581" s="3"/>
      <c r="H1581" s="4"/>
      <c r="I1581" s="4"/>
      <c r="J1581" s="14"/>
      <c r="K1581" s="29"/>
    </row>
    <row r="1582" spans="2:11" x14ac:dyDescent="0.25">
      <c r="B1582" s="1"/>
      <c r="C1582" s="4"/>
      <c r="D1582" s="3"/>
      <c r="E1582" s="4"/>
      <c r="F1582" s="4"/>
      <c r="G1582" s="3"/>
      <c r="H1582" s="4"/>
      <c r="I1582" s="4"/>
      <c r="J1582" s="14"/>
      <c r="K1582" s="29"/>
    </row>
    <row r="1583" spans="2:11" x14ac:dyDescent="0.25">
      <c r="B1583" s="1"/>
      <c r="C1583" s="4"/>
      <c r="D1583" s="3"/>
      <c r="E1583" s="4"/>
      <c r="F1583" s="4"/>
      <c r="G1583" s="3"/>
      <c r="H1583" s="4"/>
      <c r="I1583" s="4"/>
      <c r="J1583" s="14"/>
      <c r="K1583" s="29"/>
    </row>
    <row r="1584" spans="2:11" x14ac:dyDescent="0.25">
      <c r="B1584" s="1"/>
      <c r="C1584" s="4"/>
      <c r="D1584" s="3"/>
      <c r="E1584" s="4"/>
      <c r="F1584" s="4"/>
      <c r="G1584" s="3"/>
      <c r="H1584" s="4"/>
      <c r="I1584" s="4"/>
      <c r="J1584" s="14"/>
      <c r="K1584" s="29"/>
    </row>
    <row r="1585" spans="2:11" x14ac:dyDescent="0.25">
      <c r="B1585" s="1"/>
      <c r="C1585" s="4"/>
      <c r="D1585" s="3"/>
      <c r="E1585" s="4"/>
      <c r="F1585" s="4"/>
      <c r="G1585" s="3"/>
      <c r="H1585" s="4"/>
      <c r="I1585" s="4"/>
      <c r="J1585" s="14"/>
      <c r="K1585" s="29"/>
    </row>
    <row r="1586" spans="2:11" x14ac:dyDescent="0.25">
      <c r="B1586" s="1"/>
      <c r="C1586" s="4"/>
      <c r="D1586" s="3"/>
      <c r="E1586" s="4"/>
      <c r="F1586" s="4"/>
      <c r="G1586" s="3"/>
      <c r="H1586" s="4"/>
      <c r="I1586" s="4"/>
      <c r="J1586" s="14"/>
      <c r="K1586" s="29"/>
    </row>
    <row r="1587" spans="2:11" x14ac:dyDescent="0.25">
      <c r="B1587" s="1"/>
      <c r="C1587" s="4"/>
      <c r="D1587" s="3"/>
      <c r="E1587" s="4"/>
      <c r="F1587" s="4"/>
      <c r="G1587" s="3"/>
      <c r="H1587" s="4"/>
      <c r="I1587" s="4"/>
      <c r="J1587" s="14"/>
      <c r="K1587" s="29"/>
    </row>
    <row r="1588" spans="2:11" x14ac:dyDescent="0.25">
      <c r="B1588" s="1"/>
      <c r="C1588" s="4"/>
      <c r="D1588" s="3"/>
      <c r="E1588" s="4"/>
      <c r="F1588" s="4"/>
      <c r="G1588" s="3"/>
      <c r="H1588" s="4"/>
      <c r="I1588" s="4"/>
      <c r="J1588" s="14"/>
      <c r="K1588" s="29"/>
    </row>
    <row r="1589" spans="2:11" x14ac:dyDescent="0.25">
      <c r="B1589" s="1"/>
      <c r="C1589" s="4"/>
      <c r="D1589" s="3"/>
      <c r="E1589" s="4"/>
      <c r="F1589" s="4"/>
      <c r="G1589" s="3"/>
      <c r="H1589" s="4"/>
      <c r="I1589" s="4"/>
      <c r="J1589" s="14"/>
      <c r="K1589" s="29"/>
    </row>
    <row r="1590" spans="2:11" x14ac:dyDescent="0.25">
      <c r="B1590" s="1"/>
      <c r="C1590" s="4"/>
      <c r="D1590" s="3"/>
      <c r="E1590" s="4"/>
      <c r="F1590" s="4"/>
      <c r="G1590" s="3"/>
      <c r="H1590" s="4"/>
      <c r="I1590" s="4"/>
      <c r="J1590" s="14"/>
      <c r="K1590" s="29"/>
    </row>
    <row r="1591" spans="2:11" x14ac:dyDescent="0.25">
      <c r="B1591" s="1"/>
      <c r="C1591" s="4"/>
      <c r="D1591" s="3"/>
      <c r="E1591" s="4"/>
      <c r="F1591" s="4"/>
      <c r="G1591" s="3"/>
      <c r="H1591" s="4"/>
      <c r="I1591" s="4"/>
      <c r="J1591" s="14"/>
      <c r="K1591" s="29"/>
    </row>
    <row r="1592" spans="2:11" x14ac:dyDescent="0.25">
      <c r="B1592" s="1"/>
      <c r="C1592" s="4"/>
      <c r="D1592" s="3"/>
      <c r="E1592" s="4"/>
      <c r="F1592" s="4"/>
      <c r="G1592" s="3"/>
      <c r="H1592" s="4"/>
      <c r="I1592" s="4"/>
      <c r="J1592" s="14"/>
      <c r="K1592" s="29"/>
    </row>
    <row r="1593" spans="2:11" x14ac:dyDescent="0.25">
      <c r="B1593" s="1"/>
      <c r="C1593" s="4"/>
      <c r="D1593" s="3"/>
      <c r="E1593" s="4"/>
      <c r="F1593" s="4"/>
      <c r="G1593" s="3"/>
      <c r="H1593" s="4"/>
      <c r="I1593" s="4"/>
      <c r="J1593" s="14"/>
      <c r="K1593" s="29"/>
    </row>
    <row r="1594" spans="2:11" x14ac:dyDescent="0.25">
      <c r="B1594" s="1"/>
      <c r="C1594" s="4"/>
      <c r="D1594" s="3"/>
      <c r="E1594" s="4"/>
      <c r="F1594" s="4"/>
      <c r="G1594" s="3"/>
      <c r="H1594" s="4"/>
      <c r="I1594" s="4"/>
      <c r="J1594" s="14"/>
      <c r="K1594" s="29"/>
    </row>
    <row r="1595" spans="2:11" x14ac:dyDescent="0.25">
      <c r="B1595" s="1"/>
      <c r="C1595" s="4"/>
      <c r="D1595" s="3"/>
      <c r="E1595" s="4"/>
      <c r="F1595" s="4"/>
      <c r="G1595" s="3"/>
      <c r="H1595" s="4"/>
      <c r="I1595" s="4"/>
      <c r="J1595" s="14"/>
      <c r="K1595" s="29"/>
    </row>
    <row r="1596" spans="2:11" x14ac:dyDescent="0.25">
      <c r="B1596" s="1"/>
      <c r="C1596" s="4"/>
      <c r="D1596" s="3"/>
      <c r="E1596" s="4"/>
      <c r="F1596" s="4"/>
      <c r="G1596" s="3"/>
      <c r="H1596" s="4"/>
      <c r="I1596" s="4"/>
      <c r="J1596" s="14"/>
      <c r="K1596" s="29"/>
    </row>
    <row r="1597" spans="2:11" x14ac:dyDescent="0.25">
      <c r="B1597" s="1"/>
      <c r="C1597" s="4"/>
      <c r="D1597" s="3"/>
      <c r="E1597" s="4"/>
      <c r="F1597" s="4"/>
      <c r="G1597" s="3"/>
      <c r="H1597" s="4"/>
      <c r="I1597" s="4"/>
      <c r="J1597" s="14"/>
      <c r="K1597" s="29"/>
    </row>
    <row r="1598" spans="2:11" x14ac:dyDescent="0.25">
      <c r="B1598" s="1"/>
      <c r="C1598" s="4"/>
      <c r="D1598" s="3"/>
      <c r="E1598" s="4"/>
      <c r="F1598" s="4"/>
      <c r="G1598" s="3"/>
      <c r="H1598" s="4"/>
      <c r="I1598" s="4"/>
      <c r="J1598" s="14"/>
      <c r="K1598" s="29"/>
    </row>
    <row r="1599" spans="2:11" x14ac:dyDescent="0.25">
      <c r="B1599" s="1"/>
      <c r="C1599" s="4"/>
      <c r="D1599" s="3"/>
      <c r="E1599" s="4"/>
      <c r="F1599" s="4"/>
      <c r="G1599" s="3"/>
      <c r="H1599" s="4"/>
      <c r="I1599" s="4"/>
      <c r="J1599" s="14"/>
      <c r="K1599" s="29"/>
    </row>
    <row r="1600" spans="2:11" x14ac:dyDescent="0.25">
      <c r="B1600" s="1"/>
      <c r="C1600" s="4"/>
      <c r="D1600" s="3"/>
      <c r="E1600" s="4"/>
      <c r="F1600" s="4"/>
      <c r="G1600" s="3"/>
      <c r="H1600" s="4"/>
      <c r="I1600" s="4"/>
      <c r="J1600" s="14"/>
      <c r="K1600" s="29"/>
    </row>
    <row r="1601" spans="2:11" x14ac:dyDescent="0.25">
      <c r="B1601" s="1"/>
      <c r="C1601" s="4"/>
      <c r="D1601" s="3"/>
      <c r="E1601" s="4"/>
      <c r="F1601" s="4"/>
      <c r="G1601" s="3"/>
      <c r="H1601" s="4"/>
      <c r="I1601" s="4"/>
      <c r="J1601" s="14"/>
      <c r="K1601" s="29"/>
    </row>
    <row r="1602" spans="2:11" x14ac:dyDescent="0.25">
      <c r="B1602" s="1"/>
      <c r="C1602" s="4"/>
      <c r="D1602" s="3"/>
      <c r="E1602" s="4"/>
      <c r="F1602" s="4"/>
      <c r="G1602" s="3"/>
      <c r="H1602" s="4"/>
      <c r="I1602" s="4"/>
      <c r="J1602" s="14"/>
      <c r="K1602" s="29"/>
    </row>
    <row r="1603" spans="2:11" x14ac:dyDescent="0.25">
      <c r="B1603" s="1"/>
      <c r="C1603" s="4"/>
      <c r="D1603" s="3"/>
      <c r="E1603" s="4"/>
      <c r="F1603" s="4"/>
      <c r="G1603" s="3"/>
      <c r="H1603" s="4"/>
      <c r="I1603" s="4"/>
      <c r="J1603" s="14"/>
      <c r="K1603" s="29"/>
    </row>
    <row r="1604" spans="2:11" x14ac:dyDescent="0.25">
      <c r="B1604" s="1"/>
      <c r="C1604" s="4"/>
      <c r="D1604" s="3"/>
      <c r="E1604" s="4"/>
      <c r="F1604" s="4"/>
      <c r="G1604" s="3"/>
      <c r="H1604" s="4"/>
      <c r="I1604" s="4"/>
      <c r="J1604" s="14"/>
      <c r="K1604" s="29"/>
    </row>
    <row r="1605" spans="2:11" x14ac:dyDescent="0.25">
      <c r="B1605" s="1"/>
      <c r="C1605" s="4"/>
      <c r="D1605" s="3"/>
      <c r="E1605" s="4"/>
      <c r="F1605" s="4"/>
      <c r="G1605" s="3"/>
      <c r="H1605" s="4"/>
      <c r="I1605" s="4"/>
      <c r="J1605" s="14"/>
      <c r="K1605" s="29"/>
    </row>
    <row r="1606" spans="2:11" x14ac:dyDescent="0.25">
      <c r="B1606" s="1"/>
      <c r="C1606" s="4"/>
      <c r="D1606" s="3"/>
      <c r="E1606" s="4"/>
      <c r="F1606" s="4"/>
      <c r="G1606" s="3"/>
      <c r="H1606" s="4"/>
      <c r="I1606" s="4"/>
      <c r="J1606" s="14"/>
      <c r="K1606" s="29"/>
    </row>
    <row r="1607" spans="2:11" x14ac:dyDescent="0.25">
      <c r="B1607" s="1"/>
      <c r="C1607" s="4"/>
      <c r="D1607" s="3"/>
      <c r="E1607" s="4"/>
      <c r="F1607" s="4"/>
      <c r="G1607" s="3"/>
      <c r="H1607" s="4"/>
      <c r="I1607" s="4"/>
      <c r="J1607" s="14"/>
      <c r="K1607" s="29"/>
    </row>
    <row r="1608" spans="2:11" x14ac:dyDescent="0.25">
      <c r="B1608" s="1"/>
      <c r="C1608" s="4"/>
      <c r="D1608" s="3"/>
      <c r="E1608" s="4"/>
      <c r="F1608" s="4"/>
      <c r="G1608" s="3"/>
      <c r="H1608" s="4"/>
      <c r="I1608" s="4"/>
      <c r="J1608" s="14"/>
      <c r="K1608" s="29"/>
    </row>
    <row r="1609" spans="2:11" x14ac:dyDescent="0.25">
      <c r="B1609" s="1"/>
      <c r="C1609" s="4"/>
      <c r="D1609" s="3"/>
      <c r="E1609" s="4"/>
      <c r="F1609" s="4"/>
      <c r="G1609" s="3"/>
      <c r="H1609" s="4"/>
      <c r="I1609" s="4"/>
      <c r="J1609" s="14"/>
      <c r="K1609" s="29"/>
    </row>
    <row r="1610" spans="2:11" x14ac:dyDescent="0.25">
      <c r="B1610" s="1"/>
      <c r="C1610" s="4"/>
      <c r="D1610" s="3"/>
      <c r="E1610" s="4"/>
      <c r="F1610" s="4"/>
      <c r="G1610" s="3"/>
      <c r="H1610" s="4"/>
      <c r="I1610" s="4"/>
      <c r="J1610" s="14"/>
      <c r="K1610" s="29"/>
    </row>
    <row r="1611" spans="2:11" x14ac:dyDescent="0.25">
      <c r="B1611" s="1"/>
      <c r="C1611" s="4"/>
      <c r="D1611" s="3"/>
      <c r="E1611" s="4"/>
      <c r="F1611" s="4"/>
      <c r="G1611" s="3"/>
      <c r="H1611" s="4"/>
      <c r="I1611" s="4"/>
      <c r="J1611" s="14"/>
      <c r="K1611" s="29"/>
    </row>
    <row r="1612" spans="2:11" x14ac:dyDescent="0.25">
      <c r="B1612" s="1"/>
      <c r="C1612" s="4"/>
      <c r="D1612" s="3"/>
      <c r="E1612" s="4"/>
      <c r="F1612" s="4"/>
      <c r="G1612" s="3"/>
      <c r="H1612" s="4"/>
      <c r="I1612" s="4"/>
      <c r="J1612" s="14"/>
      <c r="K1612" s="29"/>
    </row>
    <row r="1613" spans="2:11" x14ac:dyDescent="0.25">
      <c r="B1613" s="1"/>
      <c r="C1613" s="4"/>
      <c r="D1613" s="3"/>
      <c r="E1613" s="4"/>
      <c r="F1613" s="4"/>
      <c r="G1613" s="3"/>
      <c r="H1613" s="4"/>
      <c r="I1613" s="4"/>
      <c r="J1613" s="14"/>
      <c r="K1613" s="29"/>
    </row>
    <row r="1614" spans="2:11" x14ac:dyDescent="0.25">
      <c r="B1614" s="1"/>
      <c r="C1614" s="4"/>
      <c r="D1614" s="3"/>
      <c r="E1614" s="4"/>
      <c r="F1614" s="4"/>
      <c r="G1614" s="3"/>
      <c r="H1614" s="4"/>
      <c r="I1614" s="4"/>
      <c r="J1614" s="14"/>
      <c r="K1614" s="29"/>
    </row>
    <row r="1615" spans="2:11" x14ac:dyDescent="0.25">
      <c r="B1615" s="1"/>
      <c r="C1615" s="4"/>
      <c r="D1615" s="3"/>
      <c r="E1615" s="4"/>
      <c r="F1615" s="4"/>
      <c r="G1615" s="3"/>
      <c r="H1615" s="4"/>
      <c r="I1615" s="4"/>
      <c r="J1615" s="14"/>
      <c r="K1615" s="29"/>
    </row>
    <row r="1616" spans="2:11" x14ac:dyDescent="0.25">
      <c r="B1616" s="1"/>
      <c r="C1616" s="4"/>
      <c r="D1616" s="3"/>
      <c r="E1616" s="4"/>
      <c r="F1616" s="4"/>
      <c r="G1616" s="3"/>
      <c r="H1616" s="4"/>
      <c r="I1616" s="4"/>
      <c r="J1616" s="14"/>
      <c r="K1616" s="29"/>
    </row>
    <row r="1617" spans="2:11" x14ac:dyDescent="0.25">
      <c r="B1617" s="1"/>
      <c r="C1617" s="4"/>
      <c r="D1617" s="3"/>
      <c r="E1617" s="4"/>
      <c r="F1617" s="4"/>
      <c r="G1617" s="3"/>
      <c r="H1617" s="4"/>
      <c r="I1617" s="4"/>
      <c r="J1617" s="14"/>
      <c r="K1617" s="29"/>
    </row>
    <row r="1618" spans="2:11" x14ac:dyDescent="0.25">
      <c r="B1618" s="1"/>
      <c r="C1618" s="4"/>
      <c r="D1618" s="3"/>
      <c r="E1618" s="4"/>
      <c r="F1618" s="4"/>
      <c r="G1618" s="3"/>
      <c r="H1618" s="4"/>
      <c r="I1618" s="4"/>
      <c r="J1618" s="14"/>
      <c r="K1618" s="29"/>
    </row>
    <row r="1619" spans="2:11" x14ac:dyDescent="0.25">
      <c r="B1619" s="1"/>
      <c r="C1619" s="4"/>
      <c r="D1619" s="3"/>
      <c r="E1619" s="4"/>
      <c r="F1619" s="4"/>
      <c r="G1619" s="3"/>
      <c r="H1619" s="4"/>
      <c r="I1619" s="4"/>
      <c r="J1619" s="14"/>
      <c r="K1619" s="29"/>
    </row>
    <row r="1620" spans="2:11" x14ac:dyDescent="0.25">
      <c r="B1620" s="1"/>
      <c r="C1620" s="4"/>
      <c r="D1620" s="3"/>
      <c r="E1620" s="4"/>
      <c r="F1620" s="4"/>
      <c r="G1620" s="3"/>
      <c r="H1620" s="4"/>
      <c r="I1620" s="4"/>
      <c r="J1620" s="14"/>
      <c r="K1620" s="29"/>
    </row>
    <row r="1621" spans="2:11" x14ac:dyDescent="0.25">
      <c r="B1621" s="1"/>
      <c r="C1621" s="4"/>
      <c r="D1621" s="3"/>
      <c r="E1621" s="4"/>
      <c r="F1621" s="4"/>
      <c r="G1621" s="3"/>
      <c r="H1621" s="4"/>
      <c r="I1621" s="4"/>
      <c r="J1621" s="14"/>
      <c r="K1621" s="29"/>
    </row>
    <row r="1622" spans="2:11" x14ac:dyDescent="0.25">
      <c r="B1622" s="1"/>
      <c r="C1622" s="4"/>
      <c r="D1622" s="3"/>
      <c r="E1622" s="4"/>
      <c r="F1622" s="4"/>
      <c r="G1622" s="3"/>
      <c r="H1622" s="4"/>
      <c r="I1622" s="4"/>
      <c r="J1622" s="14"/>
      <c r="K1622" s="29"/>
    </row>
    <row r="1623" spans="2:11" x14ac:dyDescent="0.25">
      <c r="B1623" s="1"/>
      <c r="C1623" s="4"/>
      <c r="D1623" s="3"/>
      <c r="E1623" s="4"/>
      <c r="F1623" s="4"/>
      <c r="G1623" s="3"/>
      <c r="H1623" s="4"/>
      <c r="I1623" s="4"/>
      <c r="J1623" s="14"/>
      <c r="K1623" s="29"/>
    </row>
    <row r="1624" spans="2:11" x14ac:dyDescent="0.25">
      <c r="B1624" s="1"/>
      <c r="C1624" s="4"/>
      <c r="D1624" s="3"/>
      <c r="E1624" s="4"/>
      <c r="F1624" s="4"/>
      <c r="G1624" s="3"/>
      <c r="H1624" s="4"/>
      <c r="I1624" s="4"/>
      <c r="J1624" s="14"/>
      <c r="K1624" s="29"/>
    </row>
    <row r="1625" spans="2:11" x14ac:dyDescent="0.25">
      <c r="B1625" s="1"/>
      <c r="C1625" s="4"/>
      <c r="D1625" s="3"/>
      <c r="E1625" s="4"/>
      <c r="F1625" s="4"/>
      <c r="G1625" s="3"/>
      <c r="H1625" s="4"/>
      <c r="I1625" s="4"/>
      <c r="J1625" s="14"/>
      <c r="K1625" s="29"/>
    </row>
    <row r="1626" spans="2:11" x14ac:dyDescent="0.25">
      <c r="B1626" s="1"/>
      <c r="C1626" s="4"/>
      <c r="D1626" s="3"/>
      <c r="E1626" s="4"/>
      <c r="F1626" s="4"/>
      <c r="G1626" s="3"/>
      <c r="H1626" s="4"/>
      <c r="I1626" s="4"/>
      <c r="J1626" s="14"/>
      <c r="K1626" s="29"/>
    </row>
    <row r="1627" spans="2:11" x14ac:dyDescent="0.25">
      <c r="B1627" s="1"/>
      <c r="C1627" s="4"/>
      <c r="D1627" s="3"/>
      <c r="E1627" s="4"/>
      <c r="F1627" s="4"/>
      <c r="G1627" s="3"/>
      <c r="H1627" s="4"/>
      <c r="I1627" s="4"/>
      <c r="J1627" s="14"/>
      <c r="K1627" s="29"/>
    </row>
    <row r="1628" spans="2:11" x14ac:dyDescent="0.25">
      <c r="B1628" s="1"/>
      <c r="C1628" s="4"/>
      <c r="D1628" s="3"/>
      <c r="E1628" s="4"/>
      <c r="F1628" s="4"/>
      <c r="G1628" s="3"/>
      <c r="H1628" s="4"/>
      <c r="I1628" s="4"/>
      <c r="J1628" s="14"/>
      <c r="K1628" s="29"/>
    </row>
    <row r="1629" spans="2:11" x14ac:dyDescent="0.25">
      <c r="B1629" s="1"/>
      <c r="C1629" s="4"/>
      <c r="D1629" s="3"/>
      <c r="E1629" s="4"/>
      <c r="F1629" s="4"/>
      <c r="G1629" s="3"/>
      <c r="H1629" s="4"/>
      <c r="I1629" s="4"/>
      <c r="J1629" s="14"/>
      <c r="K1629" s="29"/>
    </row>
    <row r="1630" spans="2:11" x14ac:dyDescent="0.25">
      <c r="B1630" s="1"/>
      <c r="C1630" s="4"/>
      <c r="D1630" s="3"/>
      <c r="E1630" s="4"/>
      <c r="F1630" s="4"/>
      <c r="G1630" s="3"/>
      <c r="H1630" s="4"/>
      <c r="I1630" s="4"/>
      <c r="J1630" s="14"/>
      <c r="K1630" s="29"/>
    </row>
    <row r="1631" spans="2:11" x14ac:dyDescent="0.25">
      <c r="B1631" s="1"/>
      <c r="C1631" s="4"/>
      <c r="D1631" s="3"/>
      <c r="E1631" s="4"/>
      <c r="F1631" s="4"/>
      <c r="G1631" s="3"/>
      <c r="H1631" s="4"/>
      <c r="I1631" s="4"/>
      <c r="J1631" s="14"/>
      <c r="K1631" s="29"/>
    </row>
    <row r="1632" spans="2:11" x14ac:dyDescent="0.25">
      <c r="B1632" s="1"/>
      <c r="C1632" s="4"/>
      <c r="D1632" s="3"/>
      <c r="E1632" s="4"/>
      <c r="F1632" s="4"/>
      <c r="G1632" s="3"/>
      <c r="H1632" s="4"/>
      <c r="I1632" s="4"/>
      <c r="J1632" s="14"/>
      <c r="K1632" s="29"/>
    </row>
    <row r="1633" spans="2:11" x14ac:dyDescent="0.25">
      <c r="B1633" s="1"/>
      <c r="C1633" s="4"/>
      <c r="D1633" s="3"/>
      <c r="E1633" s="4"/>
      <c r="F1633" s="4"/>
      <c r="G1633" s="3"/>
      <c r="H1633" s="4"/>
      <c r="I1633" s="4"/>
      <c r="J1633" s="14"/>
      <c r="K1633" s="29"/>
    </row>
    <row r="1634" spans="2:11" x14ac:dyDescent="0.25">
      <c r="B1634" s="1"/>
      <c r="C1634" s="4"/>
      <c r="D1634" s="3"/>
      <c r="E1634" s="4"/>
      <c r="F1634" s="4"/>
      <c r="G1634" s="3"/>
      <c r="H1634" s="4"/>
      <c r="I1634" s="4"/>
      <c r="J1634" s="14"/>
      <c r="K1634" s="29"/>
    </row>
    <row r="1635" spans="2:11" x14ac:dyDescent="0.25">
      <c r="B1635" s="1"/>
      <c r="C1635" s="4"/>
      <c r="D1635" s="3"/>
      <c r="E1635" s="4"/>
      <c r="F1635" s="4"/>
      <c r="G1635" s="3"/>
      <c r="H1635" s="4"/>
      <c r="I1635" s="4"/>
      <c r="J1635" s="14"/>
      <c r="K1635" s="29"/>
    </row>
    <row r="1636" spans="2:11" x14ac:dyDescent="0.25">
      <c r="B1636" s="1"/>
      <c r="C1636" s="4"/>
      <c r="D1636" s="3"/>
      <c r="E1636" s="4"/>
      <c r="F1636" s="4"/>
      <c r="G1636" s="3"/>
      <c r="H1636" s="4"/>
      <c r="I1636" s="4"/>
      <c r="J1636" s="14"/>
      <c r="K1636" s="29"/>
    </row>
    <row r="1637" spans="2:11" x14ac:dyDescent="0.25">
      <c r="B1637" s="1"/>
      <c r="C1637" s="4"/>
      <c r="D1637" s="3"/>
      <c r="E1637" s="4"/>
      <c r="F1637" s="4"/>
      <c r="G1637" s="3"/>
      <c r="H1637" s="4"/>
      <c r="I1637" s="4"/>
      <c r="J1637" s="14"/>
      <c r="K1637" s="29"/>
    </row>
    <row r="1638" spans="2:11" x14ac:dyDescent="0.25">
      <c r="B1638" s="1"/>
      <c r="C1638" s="4"/>
      <c r="D1638" s="3"/>
      <c r="E1638" s="4"/>
      <c r="F1638" s="4"/>
      <c r="G1638" s="3"/>
      <c r="H1638" s="4"/>
      <c r="I1638" s="4"/>
      <c r="J1638" s="14"/>
      <c r="K1638" s="29"/>
    </row>
    <row r="1639" spans="2:11" x14ac:dyDescent="0.25">
      <c r="B1639" s="1"/>
      <c r="C1639" s="4"/>
      <c r="D1639" s="3"/>
      <c r="E1639" s="4"/>
      <c r="F1639" s="4"/>
      <c r="G1639" s="3"/>
      <c r="H1639" s="4"/>
      <c r="I1639" s="4"/>
      <c r="J1639" s="14"/>
      <c r="K1639" s="29"/>
    </row>
    <row r="1640" spans="2:11" x14ac:dyDescent="0.25">
      <c r="B1640" s="1"/>
      <c r="C1640" s="4"/>
      <c r="D1640" s="3"/>
      <c r="E1640" s="4"/>
      <c r="F1640" s="4"/>
      <c r="G1640" s="3"/>
      <c r="H1640" s="4"/>
      <c r="I1640" s="4"/>
      <c r="J1640" s="14"/>
      <c r="K1640" s="29"/>
    </row>
    <row r="1641" spans="2:11" x14ac:dyDescent="0.25">
      <c r="B1641" s="1"/>
      <c r="C1641" s="4"/>
      <c r="D1641" s="3"/>
      <c r="E1641" s="4"/>
      <c r="F1641" s="4"/>
      <c r="G1641" s="3"/>
      <c r="H1641" s="4"/>
      <c r="I1641" s="4"/>
      <c r="J1641" s="14"/>
      <c r="K1641" s="29"/>
    </row>
    <row r="1642" spans="2:11" x14ac:dyDescent="0.25">
      <c r="B1642" s="1"/>
      <c r="C1642" s="4"/>
      <c r="D1642" s="3"/>
      <c r="E1642" s="4"/>
      <c r="F1642" s="4"/>
      <c r="G1642" s="3"/>
      <c r="H1642" s="4"/>
      <c r="I1642" s="4"/>
      <c r="J1642" s="14"/>
      <c r="K1642" s="29"/>
    </row>
    <row r="1643" spans="2:11" x14ac:dyDescent="0.25">
      <c r="B1643" s="1"/>
      <c r="C1643" s="4"/>
      <c r="D1643" s="3"/>
      <c r="E1643" s="4"/>
      <c r="F1643" s="4"/>
      <c r="G1643" s="3"/>
      <c r="H1643" s="4"/>
      <c r="I1643" s="4"/>
      <c r="J1643" s="14"/>
      <c r="K1643" s="29"/>
    </row>
    <row r="1644" spans="2:11" x14ac:dyDescent="0.25">
      <c r="B1644" s="1"/>
      <c r="C1644" s="4"/>
      <c r="D1644" s="3"/>
      <c r="E1644" s="4"/>
      <c r="F1644" s="4"/>
      <c r="G1644" s="3"/>
      <c r="H1644" s="4"/>
      <c r="I1644" s="4"/>
      <c r="J1644" s="14"/>
      <c r="K1644" s="29"/>
    </row>
    <row r="1645" spans="2:11" x14ac:dyDescent="0.25">
      <c r="B1645" s="1"/>
      <c r="C1645" s="4"/>
      <c r="D1645" s="3"/>
      <c r="E1645" s="4"/>
      <c r="F1645" s="4"/>
      <c r="G1645" s="3"/>
      <c r="H1645" s="4"/>
      <c r="I1645" s="4"/>
      <c r="J1645" s="14"/>
      <c r="K1645" s="29"/>
    </row>
    <row r="1646" spans="2:11" x14ac:dyDescent="0.25">
      <c r="B1646" s="1"/>
      <c r="C1646" s="4"/>
      <c r="D1646" s="3"/>
      <c r="E1646" s="4"/>
      <c r="F1646" s="4"/>
      <c r="G1646" s="3"/>
      <c r="H1646" s="4"/>
      <c r="I1646" s="4"/>
      <c r="J1646" s="14"/>
      <c r="K1646" s="29"/>
    </row>
    <row r="1647" spans="2:11" x14ac:dyDescent="0.25">
      <c r="B1647" s="1"/>
      <c r="C1647" s="4"/>
      <c r="D1647" s="3"/>
      <c r="E1647" s="4"/>
      <c r="F1647" s="4"/>
      <c r="G1647" s="3"/>
      <c r="H1647" s="4"/>
      <c r="I1647" s="4"/>
      <c r="J1647" s="14"/>
      <c r="K1647" s="29"/>
    </row>
    <row r="1648" spans="2:11" x14ac:dyDescent="0.25">
      <c r="B1648" s="1"/>
      <c r="C1648" s="4"/>
      <c r="D1648" s="3"/>
      <c r="E1648" s="4"/>
      <c r="F1648" s="4"/>
      <c r="G1648" s="3"/>
      <c r="H1648" s="4"/>
      <c r="I1648" s="4"/>
      <c r="J1648" s="14"/>
      <c r="K1648" s="29"/>
    </row>
    <row r="1649" spans="2:11" x14ac:dyDescent="0.25">
      <c r="B1649" s="1"/>
      <c r="C1649" s="4"/>
      <c r="D1649" s="3"/>
      <c r="E1649" s="4"/>
      <c r="F1649" s="4"/>
      <c r="G1649" s="3"/>
      <c r="H1649" s="4"/>
      <c r="I1649" s="4"/>
      <c r="J1649" s="14"/>
      <c r="K1649" s="29"/>
    </row>
    <row r="1650" spans="2:11" x14ac:dyDescent="0.25">
      <c r="B1650" s="1"/>
      <c r="C1650" s="4"/>
      <c r="D1650" s="3"/>
      <c r="E1650" s="4"/>
      <c r="F1650" s="4"/>
      <c r="G1650" s="3"/>
      <c r="H1650" s="4"/>
      <c r="I1650" s="4"/>
      <c r="J1650" s="14"/>
      <c r="K1650" s="29"/>
    </row>
    <row r="1651" spans="2:11" x14ac:dyDescent="0.25">
      <c r="B1651" s="1"/>
      <c r="C1651" s="4"/>
      <c r="D1651" s="3"/>
      <c r="E1651" s="4"/>
      <c r="F1651" s="4"/>
      <c r="G1651" s="3"/>
      <c r="H1651" s="4"/>
      <c r="I1651" s="4"/>
      <c r="J1651" s="14"/>
      <c r="K1651" s="29"/>
    </row>
    <row r="1652" spans="2:11" x14ac:dyDescent="0.25">
      <c r="B1652" s="1"/>
      <c r="C1652" s="4"/>
      <c r="D1652" s="3"/>
      <c r="E1652" s="4"/>
      <c r="F1652" s="4"/>
      <c r="G1652" s="3"/>
      <c r="H1652" s="4"/>
      <c r="I1652" s="4"/>
      <c r="J1652" s="14"/>
      <c r="K1652" s="29"/>
    </row>
    <row r="1653" spans="2:11" x14ac:dyDescent="0.25">
      <c r="B1653" s="1"/>
      <c r="C1653" s="4"/>
      <c r="D1653" s="3"/>
      <c r="E1653" s="4"/>
      <c r="F1653" s="4"/>
      <c r="G1653" s="3"/>
      <c r="H1653" s="4"/>
      <c r="I1653" s="4"/>
      <c r="J1653" s="14"/>
      <c r="K1653" s="29"/>
    </row>
    <row r="1654" spans="2:11" x14ac:dyDescent="0.25">
      <c r="B1654" s="1"/>
      <c r="C1654" s="4"/>
      <c r="D1654" s="3"/>
      <c r="E1654" s="4"/>
      <c r="F1654" s="4"/>
      <c r="G1654" s="3"/>
      <c r="H1654" s="4"/>
      <c r="I1654" s="4"/>
      <c r="J1654" s="14"/>
      <c r="K1654" s="29"/>
    </row>
    <row r="1655" spans="2:11" x14ac:dyDescent="0.25">
      <c r="B1655" s="1"/>
      <c r="C1655" s="4"/>
      <c r="D1655" s="3"/>
      <c r="E1655" s="4"/>
      <c r="F1655" s="4"/>
      <c r="G1655" s="3"/>
      <c r="H1655" s="4"/>
      <c r="I1655" s="4"/>
      <c r="J1655" s="14"/>
      <c r="K1655" s="29"/>
    </row>
    <row r="1656" spans="2:11" x14ac:dyDescent="0.25">
      <c r="B1656" s="1"/>
      <c r="C1656" s="4"/>
      <c r="D1656" s="3"/>
      <c r="E1656" s="4"/>
      <c r="F1656" s="4"/>
      <c r="G1656" s="3"/>
      <c r="H1656" s="4"/>
      <c r="I1656" s="4"/>
      <c r="J1656" s="14"/>
      <c r="K1656" s="29"/>
    </row>
    <row r="1657" spans="2:11" x14ac:dyDescent="0.25">
      <c r="B1657" s="1"/>
      <c r="C1657" s="4"/>
      <c r="D1657" s="3"/>
      <c r="E1657" s="4"/>
      <c r="F1657" s="4"/>
      <c r="G1657" s="3"/>
      <c r="H1657" s="4"/>
      <c r="I1657" s="4"/>
      <c r="J1657" s="14"/>
      <c r="K1657" s="29"/>
    </row>
    <row r="1658" spans="2:11" x14ac:dyDescent="0.25">
      <c r="B1658" s="1"/>
      <c r="C1658" s="4"/>
      <c r="D1658" s="3"/>
      <c r="E1658" s="4"/>
      <c r="F1658" s="4"/>
      <c r="G1658" s="3"/>
      <c r="H1658" s="4"/>
      <c r="I1658" s="4"/>
      <c r="J1658" s="14"/>
      <c r="K1658" s="29"/>
    </row>
    <row r="1659" spans="2:11" x14ac:dyDescent="0.25">
      <c r="B1659" s="1"/>
      <c r="C1659" s="4"/>
      <c r="D1659" s="3"/>
      <c r="E1659" s="4"/>
      <c r="F1659" s="4"/>
      <c r="G1659" s="3"/>
      <c r="H1659" s="4"/>
      <c r="I1659" s="4"/>
      <c r="J1659" s="14"/>
      <c r="K1659" s="29"/>
    </row>
    <row r="1660" spans="2:11" x14ac:dyDescent="0.25">
      <c r="B1660" s="1"/>
      <c r="C1660" s="4"/>
      <c r="D1660" s="3"/>
      <c r="E1660" s="4"/>
      <c r="F1660" s="4"/>
      <c r="G1660" s="3"/>
      <c r="H1660" s="4"/>
      <c r="I1660" s="4"/>
      <c r="J1660" s="14"/>
      <c r="K1660" s="29"/>
    </row>
    <row r="1661" spans="2:11" x14ac:dyDescent="0.25">
      <c r="B1661" s="1"/>
      <c r="C1661" s="4"/>
      <c r="D1661" s="3"/>
      <c r="E1661" s="4"/>
      <c r="F1661" s="4"/>
      <c r="G1661" s="3"/>
      <c r="H1661" s="4"/>
      <c r="I1661" s="4"/>
      <c r="J1661" s="14"/>
      <c r="K1661" s="29"/>
    </row>
    <row r="1662" spans="2:11" x14ac:dyDescent="0.25">
      <c r="B1662" s="1"/>
      <c r="C1662" s="4"/>
      <c r="D1662" s="3"/>
      <c r="E1662" s="4"/>
      <c r="F1662" s="4"/>
      <c r="G1662" s="3"/>
      <c r="H1662" s="4"/>
      <c r="I1662" s="4"/>
      <c r="J1662" s="14"/>
      <c r="K1662" s="29"/>
    </row>
    <row r="1663" spans="2:11" x14ac:dyDescent="0.25">
      <c r="B1663" s="1"/>
      <c r="C1663" s="4"/>
      <c r="D1663" s="3"/>
      <c r="E1663" s="4"/>
      <c r="F1663" s="4"/>
      <c r="G1663" s="3"/>
      <c r="H1663" s="4"/>
      <c r="I1663" s="4"/>
      <c r="J1663" s="14"/>
      <c r="K1663" s="29"/>
    </row>
    <row r="1664" spans="2:11" x14ac:dyDescent="0.25">
      <c r="B1664" s="1"/>
      <c r="C1664" s="4"/>
      <c r="D1664" s="3"/>
      <c r="E1664" s="4"/>
      <c r="F1664" s="4"/>
      <c r="G1664" s="3"/>
      <c r="H1664" s="4"/>
      <c r="I1664" s="4"/>
      <c r="J1664" s="14"/>
      <c r="K1664" s="29"/>
    </row>
    <row r="1665" spans="2:11" x14ac:dyDescent="0.25">
      <c r="B1665" s="1"/>
      <c r="C1665" s="4"/>
      <c r="D1665" s="3"/>
      <c r="E1665" s="4"/>
      <c r="F1665" s="4"/>
      <c r="G1665" s="3"/>
      <c r="H1665" s="4"/>
      <c r="I1665" s="4"/>
      <c r="J1665" s="14"/>
      <c r="K1665" s="29"/>
    </row>
    <row r="1666" spans="2:11" x14ac:dyDescent="0.25">
      <c r="B1666" s="1"/>
      <c r="C1666" s="4"/>
      <c r="D1666" s="3"/>
      <c r="E1666" s="4"/>
      <c r="F1666" s="4"/>
      <c r="G1666" s="3"/>
      <c r="H1666" s="4"/>
      <c r="I1666" s="4"/>
      <c r="J1666" s="14"/>
      <c r="K1666" s="29"/>
    </row>
    <row r="1667" spans="2:11" x14ac:dyDescent="0.25">
      <c r="B1667" s="1"/>
      <c r="C1667" s="4"/>
      <c r="D1667" s="3"/>
      <c r="E1667" s="4"/>
      <c r="F1667" s="4"/>
      <c r="G1667" s="3"/>
      <c r="H1667" s="4"/>
      <c r="I1667" s="4"/>
      <c r="J1667" s="14"/>
      <c r="K1667" s="29"/>
    </row>
    <row r="1668" spans="2:11" x14ac:dyDescent="0.25">
      <c r="B1668" s="1"/>
      <c r="C1668" s="4"/>
      <c r="D1668" s="3"/>
      <c r="E1668" s="4"/>
      <c r="F1668" s="4"/>
      <c r="G1668" s="3"/>
      <c r="H1668" s="4"/>
      <c r="I1668" s="4"/>
      <c r="J1668" s="14"/>
      <c r="K1668" s="29"/>
    </row>
    <row r="1669" spans="2:11" x14ac:dyDescent="0.25">
      <c r="B1669" s="1"/>
      <c r="C1669" s="4"/>
      <c r="D1669" s="3"/>
      <c r="E1669" s="4"/>
      <c r="F1669" s="4"/>
      <c r="G1669" s="3"/>
      <c r="H1669" s="4"/>
      <c r="I1669" s="4"/>
      <c r="J1669" s="14"/>
      <c r="K1669" s="29"/>
    </row>
    <row r="1670" spans="2:11" x14ac:dyDescent="0.25">
      <c r="B1670" s="1"/>
      <c r="C1670" s="4"/>
      <c r="D1670" s="3"/>
      <c r="E1670" s="4"/>
      <c r="F1670" s="4"/>
      <c r="G1670" s="3"/>
      <c r="H1670" s="4"/>
      <c r="I1670" s="4"/>
      <c r="J1670" s="14"/>
      <c r="K1670" s="29"/>
    </row>
    <row r="1671" spans="2:11" x14ac:dyDescent="0.25">
      <c r="B1671" s="1"/>
      <c r="C1671" s="4"/>
      <c r="D1671" s="3"/>
      <c r="E1671" s="4"/>
      <c r="F1671" s="4"/>
      <c r="G1671" s="3"/>
      <c r="H1671" s="4"/>
      <c r="I1671" s="4"/>
      <c r="J1671" s="14"/>
      <c r="K1671" s="29"/>
    </row>
    <row r="1672" spans="2:11" x14ac:dyDescent="0.25">
      <c r="B1672" s="1"/>
      <c r="C1672" s="4"/>
      <c r="D1672" s="3"/>
      <c r="E1672" s="4"/>
      <c r="F1672" s="4"/>
      <c r="G1672" s="3"/>
      <c r="H1672" s="4"/>
      <c r="I1672" s="4"/>
      <c r="J1672" s="14"/>
      <c r="K1672" s="29"/>
    </row>
    <row r="1673" spans="2:11" x14ac:dyDescent="0.25">
      <c r="B1673" s="1"/>
      <c r="C1673" s="4"/>
      <c r="D1673" s="3"/>
      <c r="E1673" s="4"/>
      <c r="F1673" s="4"/>
      <c r="G1673" s="3"/>
      <c r="H1673" s="4"/>
      <c r="I1673" s="4"/>
      <c r="J1673" s="14"/>
      <c r="K1673" s="29"/>
    </row>
    <row r="1674" spans="2:11" x14ac:dyDescent="0.25">
      <c r="B1674" s="1"/>
      <c r="C1674" s="4"/>
      <c r="D1674" s="3"/>
      <c r="E1674" s="4"/>
      <c r="F1674" s="4"/>
      <c r="G1674" s="3"/>
      <c r="H1674" s="4"/>
      <c r="I1674" s="4"/>
      <c r="J1674" s="14"/>
      <c r="K1674" s="29"/>
    </row>
    <row r="1675" spans="2:11" x14ac:dyDescent="0.25">
      <c r="B1675" s="1"/>
      <c r="C1675" s="4"/>
      <c r="D1675" s="3"/>
      <c r="E1675" s="4"/>
      <c r="F1675" s="4"/>
      <c r="G1675" s="3"/>
      <c r="H1675" s="4"/>
      <c r="I1675" s="4"/>
      <c r="J1675" s="14"/>
      <c r="K1675" s="29"/>
    </row>
    <row r="1676" spans="2:11" x14ac:dyDescent="0.25">
      <c r="B1676" s="1"/>
      <c r="C1676" s="4"/>
      <c r="D1676" s="3"/>
      <c r="E1676" s="4"/>
      <c r="F1676" s="4"/>
      <c r="G1676" s="3"/>
      <c r="H1676" s="4"/>
      <c r="I1676" s="4"/>
      <c r="J1676" s="14"/>
      <c r="K1676" s="29"/>
    </row>
    <row r="1677" spans="2:11" x14ac:dyDescent="0.25">
      <c r="B1677" s="1"/>
      <c r="C1677" s="4"/>
      <c r="D1677" s="3"/>
      <c r="E1677" s="4"/>
      <c r="F1677" s="4"/>
      <c r="G1677" s="3"/>
      <c r="H1677" s="4"/>
      <c r="I1677" s="4"/>
      <c r="J1677" s="14"/>
      <c r="K1677" s="29"/>
    </row>
    <row r="1678" spans="2:11" x14ac:dyDescent="0.25">
      <c r="B1678" s="1"/>
      <c r="C1678" s="4"/>
      <c r="D1678" s="3"/>
      <c r="E1678" s="4"/>
      <c r="F1678" s="4"/>
      <c r="G1678" s="3"/>
      <c r="H1678" s="4"/>
      <c r="I1678" s="4"/>
      <c r="J1678" s="14"/>
      <c r="K1678" s="29"/>
    </row>
    <row r="1679" spans="2:11" x14ac:dyDescent="0.25">
      <c r="B1679" s="1"/>
      <c r="C1679" s="4"/>
      <c r="D1679" s="3"/>
      <c r="E1679" s="4"/>
      <c r="F1679" s="4"/>
      <c r="G1679" s="3"/>
      <c r="H1679" s="4"/>
      <c r="I1679" s="4"/>
      <c r="J1679" s="14"/>
      <c r="K1679" s="29"/>
    </row>
    <row r="1680" spans="2:11" x14ac:dyDescent="0.25">
      <c r="B1680" s="1"/>
      <c r="C1680" s="4"/>
      <c r="D1680" s="3"/>
      <c r="E1680" s="4"/>
      <c r="F1680" s="4"/>
      <c r="G1680" s="3"/>
      <c r="H1680" s="4"/>
      <c r="I1680" s="4"/>
      <c r="J1680" s="14"/>
      <c r="K1680" s="29"/>
    </row>
    <row r="1681" spans="2:11" x14ac:dyDescent="0.25">
      <c r="B1681" s="1"/>
      <c r="C1681" s="4"/>
      <c r="D1681" s="3"/>
      <c r="E1681" s="4"/>
      <c r="F1681" s="4"/>
      <c r="G1681" s="3"/>
      <c r="H1681" s="4"/>
      <c r="I1681" s="4"/>
      <c r="J1681" s="14"/>
      <c r="K1681" s="29"/>
    </row>
    <row r="1682" spans="2:11" x14ac:dyDescent="0.25">
      <c r="B1682" s="1"/>
      <c r="C1682" s="4"/>
      <c r="D1682" s="3"/>
      <c r="E1682" s="4"/>
      <c r="F1682" s="4"/>
      <c r="G1682" s="3"/>
      <c r="H1682" s="4"/>
      <c r="I1682" s="4"/>
      <c r="J1682" s="14"/>
      <c r="K1682" s="29"/>
    </row>
    <row r="1683" spans="2:11" x14ac:dyDescent="0.25">
      <c r="B1683" s="1"/>
      <c r="C1683" s="4"/>
      <c r="D1683" s="3"/>
      <c r="E1683" s="4"/>
      <c r="F1683" s="4"/>
      <c r="G1683" s="3"/>
      <c r="H1683" s="4"/>
      <c r="I1683" s="4"/>
      <c r="J1683" s="14"/>
      <c r="K1683" s="29"/>
    </row>
    <row r="1684" spans="2:11" x14ac:dyDescent="0.25">
      <c r="B1684" s="1"/>
      <c r="C1684" s="4"/>
      <c r="D1684" s="3"/>
      <c r="E1684" s="4"/>
      <c r="F1684" s="4"/>
      <c r="G1684" s="3"/>
      <c r="H1684" s="4"/>
      <c r="I1684" s="4"/>
      <c r="J1684" s="14"/>
      <c r="K1684" s="29"/>
    </row>
    <row r="1685" spans="2:11" x14ac:dyDescent="0.25">
      <c r="B1685" s="1"/>
      <c r="C1685" s="4"/>
      <c r="D1685" s="3"/>
      <c r="E1685" s="4"/>
      <c r="F1685" s="4"/>
      <c r="G1685" s="3"/>
      <c r="H1685" s="4"/>
      <c r="I1685" s="4"/>
      <c r="J1685" s="14"/>
      <c r="K1685" s="29"/>
    </row>
    <row r="1686" spans="2:11" x14ac:dyDescent="0.25">
      <c r="B1686" s="1"/>
      <c r="C1686" s="4"/>
      <c r="D1686" s="3"/>
      <c r="E1686" s="4"/>
      <c r="F1686" s="4"/>
      <c r="G1686" s="3"/>
      <c r="H1686" s="4"/>
      <c r="I1686" s="4"/>
      <c r="J1686" s="14"/>
      <c r="K1686" s="29"/>
    </row>
    <row r="1687" spans="2:11" x14ac:dyDescent="0.25">
      <c r="B1687" s="1"/>
      <c r="C1687" s="4"/>
      <c r="D1687" s="3"/>
      <c r="E1687" s="4"/>
      <c r="F1687" s="4"/>
      <c r="G1687" s="3"/>
      <c r="H1687" s="4"/>
      <c r="I1687" s="4"/>
      <c r="J1687" s="14"/>
      <c r="K1687" s="29"/>
    </row>
    <row r="1688" spans="2:11" x14ac:dyDescent="0.25">
      <c r="B1688" s="1"/>
      <c r="C1688" s="4"/>
      <c r="D1688" s="3"/>
      <c r="E1688" s="4"/>
      <c r="F1688" s="4"/>
      <c r="G1688" s="3"/>
      <c r="H1688" s="4"/>
      <c r="I1688" s="4"/>
      <c r="J1688" s="14"/>
      <c r="K1688" s="29"/>
    </row>
    <row r="1689" spans="2:11" x14ac:dyDescent="0.25">
      <c r="B1689" s="1"/>
      <c r="C1689" s="4"/>
      <c r="D1689" s="3"/>
      <c r="E1689" s="4"/>
      <c r="F1689" s="4"/>
      <c r="G1689" s="3"/>
      <c r="H1689" s="4"/>
      <c r="I1689" s="4"/>
      <c r="J1689" s="14"/>
      <c r="K1689" s="29"/>
    </row>
    <row r="1690" spans="2:11" x14ac:dyDescent="0.25">
      <c r="B1690" s="1"/>
      <c r="C1690" s="4"/>
      <c r="D1690" s="3"/>
      <c r="E1690" s="4"/>
      <c r="F1690" s="4"/>
      <c r="G1690" s="3"/>
      <c r="H1690" s="4"/>
      <c r="I1690" s="4"/>
      <c r="J1690" s="14"/>
      <c r="K1690" s="29"/>
    </row>
    <row r="1691" spans="2:11" x14ac:dyDescent="0.25">
      <c r="B1691" s="1"/>
      <c r="C1691" s="4"/>
      <c r="D1691" s="3"/>
      <c r="E1691" s="4"/>
      <c r="F1691" s="4"/>
      <c r="G1691" s="3"/>
      <c r="H1691" s="4"/>
      <c r="I1691" s="4"/>
      <c r="J1691" s="14"/>
      <c r="K1691" s="29"/>
    </row>
    <row r="1692" spans="2:11" x14ac:dyDescent="0.25">
      <c r="B1692" s="1"/>
      <c r="C1692" s="4"/>
      <c r="D1692" s="3"/>
      <c r="E1692" s="4"/>
      <c r="F1692" s="4"/>
      <c r="G1692" s="3"/>
      <c r="H1692" s="4"/>
      <c r="I1692" s="4"/>
      <c r="J1692" s="14"/>
      <c r="K1692" s="29"/>
    </row>
    <row r="1693" spans="2:11" x14ac:dyDescent="0.25">
      <c r="B1693" s="1"/>
      <c r="C1693" s="4"/>
      <c r="D1693" s="3"/>
      <c r="E1693" s="4"/>
      <c r="F1693" s="4"/>
      <c r="G1693" s="3"/>
      <c r="H1693" s="4"/>
      <c r="I1693" s="4"/>
      <c r="J1693" s="14"/>
      <c r="K1693" s="29"/>
    </row>
    <row r="1694" spans="2:11" x14ac:dyDescent="0.25">
      <c r="B1694" s="1"/>
      <c r="C1694" s="4"/>
      <c r="D1694" s="3"/>
      <c r="E1694" s="4"/>
      <c r="F1694" s="4"/>
      <c r="G1694" s="3"/>
      <c r="H1694" s="4"/>
      <c r="I1694" s="4"/>
      <c r="J1694" s="14"/>
      <c r="K1694" s="29"/>
    </row>
    <row r="1695" spans="2:11" x14ac:dyDescent="0.25">
      <c r="B1695" s="1"/>
      <c r="C1695" s="4"/>
      <c r="D1695" s="3"/>
      <c r="E1695" s="4"/>
      <c r="F1695" s="4"/>
      <c r="G1695" s="3"/>
      <c r="H1695" s="4"/>
      <c r="I1695" s="4"/>
      <c r="J1695" s="14"/>
      <c r="K1695" s="29"/>
    </row>
    <row r="1696" spans="2:11" x14ac:dyDescent="0.25">
      <c r="B1696" s="1"/>
      <c r="C1696" s="4"/>
      <c r="D1696" s="3"/>
      <c r="E1696" s="4"/>
      <c r="F1696" s="4"/>
      <c r="G1696" s="3"/>
      <c r="H1696" s="4"/>
      <c r="I1696" s="4"/>
      <c r="J1696" s="14"/>
      <c r="K1696" s="29"/>
    </row>
    <row r="1697" spans="2:11" x14ac:dyDescent="0.25">
      <c r="B1697" s="1"/>
      <c r="C1697" s="4"/>
      <c r="D1697" s="3"/>
      <c r="E1697" s="4"/>
      <c r="F1697" s="4"/>
      <c r="G1697" s="3"/>
      <c r="H1697" s="4"/>
      <c r="I1697" s="4"/>
      <c r="J1697" s="14"/>
      <c r="K1697" s="29"/>
    </row>
    <row r="1698" spans="2:11" x14ac:dyDescent="0.25">
      <c r="B1698" s="1"/>
      <c r="C1698" s="4"/>
      <c r="D1698" s="3"/>
      <c r="E1698" s="4"/>
      <c r="F1698" s="4"/>
      <c r="G1698" s="3"/>
      <c r="H1698" s="4"/>
      <c r="I1698" s="4"/>
      <c r="J1698" s="14"/>
      <c r="K1698" s="29"/>
    </row>
    <row r="1699" spans="2:11" x14ac:dyDescent="0.25">
      <c r="B1699" s="1"/>
      <c r="C1699" s="4"/>
      <c r="D1699" s="3"/>
      <c r="E1699" s="4"/>
      <c r="F1699" s="4"/>
      <c r="G1699" s="3"/>
      <c r="H1699" s="4"/>
      <c r="I1699" s="4"/>
      <c r="J1699" s="14"/>
      <c r="K1699" s="29"/>
    </row>
    <row r="1700" spans="2:11" x14ac:dyDescent="0.25">
      <c r="B1700" s="1"/>
      <c r="C1700" s="4"/>
      <c r="D1700" s="3"/>
      <c r="E1700" s="4"/>
      <c r="F1700" s="4"/>
      <c r="G1700" s="3"/>
      <c r="H1700" s="4"/>
      <c r="I1700" s="4"/>
      <c r="J1700" s="14"/>
      <c r="K1700" s="29"/>
    </row>
    <row r="1701" spans="2:11" x14ac:dyDescent="0.25">
      <c r="B1701" s="1"/>
      <c r="C1701" s="4"/>
      <c r="D1701" s="3"/>
      <c r="E1701" s="4"/>
      <c r="F1701" s="4"/>
      <c r="G1701" s="3"/>
      <c r="H1701" s="4"/>
      <c r="I1701" s="4"/>
      <c r="J1701" s="14"/>
      <c r="K1701" s="29"/>
    </row>
    <row r="1702" spans="2:11" x14ac:dyDescent="0.25">
      <c r="B1702" s="1"/>
      <c r="C1702" s="4"/>
      <c r="D1702" s="3"/>
      <c r="E1702" s="4"/>
      <c r="F1702" s="4"/>
      <c r="G1702" s="3"/>
      <c r="H1702" s="4"/>
      <c r="I1702" s="4"/>
      <c r="J1702" s="14"/>
      <c r="K1702" s="29"/>
    </row>
    <row r="1703" spans="2:11" x14ac:dyDescent="0.25">
      <c r="B1703" s="1"/>
      <c r="C1703" s="4"/>
      <c r="D1703" s="3"/>
      <c r="E1703" s="4"/>
      <c r="F1703" s="4"/>
      <c r="G1703" s="3"/>
      <c r="H1703" s="4"/>
      <c r="I1703" s="4"/>
      <c r="J1703" s="14"/>
      <c r="K1703" s="29"/>
    </row>
    <row r="1704" spans="2:11" x14ac:dyDescent="0.25">
      <c r="B1704" s="1"/>
      <c r="C1704" s="4"/>
      <c r="D1704" s="3"/>
      <c r="E1704" s="4"/>
      <c r="F1704" s="4"/>
      <c r="G1704" s="3"/>
      <c r="H1704" s="4"/>
      <c r="I1704" s="4"/>
      <c r="J1704" s="14"/>
      <c r="K1704" s="29"/>
    </row>
    <row r="1705" spans="2:11" x14ac:dyDescent="0.25">
      <c r="B1705" s="1"/>
      <c r="C1705" s="4"/>
      <c r="D1705" s="3"/>
      <c r="E1705" s="4"/>
      <c r="F1705" s="4"/>
      <c r="G1705" s="3"/>
      <c r="H1705" s="4"/>
      <c r="I1705" s="4"/>
      <c r="J1705" s="14"/>
      <c r="K1705" s="29"/>
    </row>
    <row r="1706" spans="2:11" x14ac:dyDescent="0.25">
      <c r="B1706" s="1"/>
      <c r="C1706" s="4"/>
      <c r="D1706" s="3"/>
      <c r="E1706" s="4"/>
      <c r="F1706" s="4"/>
      <c r="G1706" s="3"/>
      <c r="H1706" s="4"/>
      <c r="I1706" s="4"/>
      <c r="J1706" s="14"/>
      <c r="K1706" s="29"/>
    </row>
    <row r="1707" spans="2:11" x14ac:dyDescent="0.25">
      <c r="B1707" s="1"/>
      <c r="C1707" s="4"/>
      <c r="D1707" s="3"/>
      <c r="E1707" s="4"/>
      <c r="F1707" s="4"/>
      <c r="G1707" s="3"/>
      <c r="H1707" s="4"/>
      <c r="I1707" s="4"/>
      <c r="J1707" s="14"/>
      <c r="K1707" s="29"/>
    </row>
    <row r="1708" spans="2:11" x14ac:dyDescent="0.25">
      <c r="B1708" s="1"/>
      <c r="C1708" s="4"/>
      <c r="D1708" s="3"/>
      <c r="E1708" s="4"/>
      <c r="F1708" s="4"/>
      <c r="G1708" s="3"/>
      <c r="H1708" s="4"/>
      <c r="I1708" s="4"/>
      <c r="J1708" s="14"/>
      <c r="K1708" s="29"/>
    </row>
    <row r="1709" spans="2:11" x14ac:dyDescent="0.25">
      <c r="B1709" s="1"/>
      <c r="C1709" s="4"/>
      <c r="D1709" s="3"/>
      <c r="E1709" s="4"/>
      <c r="F1709" s="4"/>
      <c r="G1709" s="3"/>
      <c r="H1709" s="4"/>
      <c r="I1709" s="4"/>
      <c r="J1709" s="14"/>
      <c r="K1709" s="29"/>
    </row>
    <row r="1710" spans="2:11" x14ac:dyDescent="0.25">
      <c r="B1710" s="1"/>
      <c r="C1710" s="4"/>
      <c r="D1710" s="3"/>
      <c r="E1710" s="4"/>
      <c r="F1710" s="4"/>
      <c r="G1710" s="3"/>
      <c r="H1710" s="4"/>
      <c r="I1710" s="4"/>
      <c r="J1710" s="14"/>
      <c r="K1710" s="29"/>
    </row>
    <row r="1711" spans="2:11" x14ac:dyDescent="0.25">
      <c r="B1711" s="1"/>
      <c r="C1711" s="4"/>
      <c r="D1711" s="3"/>
      <c r="E1711" s="4"/>
      <c r="F1711" s="4"/>
      <c r="G1711" s="3"/>
      <c r="H1711" s="4"/>
      <c r="I1711" s="4"/>
      <c r="J1711" s="14"/>
      <c r="K1711" s="29"/>
    </row>
    <row r="1712" spans="2:11" x14ac:dyDescent="0.25">
      <c r="B1712" s="1"/>
      <c r="C1712" s="4"/>
      <c r="D1712" s="3"/>
      <c r="E1712" s="4"/>
      <c r="F1712" s="4"/>
      <c r="G1712" s="3"/>
      <c r="H1712" s="4"/>
      <c r="I1712" s="4"/>
      <c r="J1712" s="14"/>
      <c r="K1712" s="29"/>
    </row>
    <row r="1713" spans="2:11" x14ac:dyDescent="0.25">
      <c r="B1713" s="1"/>
      <c r="C1713" s="4"/>
      <c r="D1713" s="3"/>
      <c r="E1713" s="4"/>
      <c r="F1713" s="4"/>
      <c r="G1713" s="3"/>
      <c r="H1713" s="4"/>
      <c r="I1713" s="4"/>
      <c r="J1713" s="14"/>
      <c r="K1713" s="29"/>
    </row>
    <row r="1714" spans="2:11" x14ac:dyDescent="0.25">
      <c r="B1714" s="1"/>
      <c r="C1714" s="4"/>
      <c r="D1714" s="3"/>
      <c r="E1714" s="4"/>
      <c r="F1714" s="4"/>
      <c r="G1714" s="3"/>
      <c r="H1714" s="4"/>
      <c r="I1714" s="4"/>
      <c r="J1714" s="14"/>
      <c r="K1714" s="29"/>
    </row>
    <row r="1715" spans="2:11" x14ac:dyDescent="0.25">
      <c r="B1715" s="1"/>
      <c r="C1715" s="4"/>
      <c r="D1715" s="3"/>
      <c r="E1715" s="4"/>
      <c r="F1715" s="4"/>
      <c r="G1715" s="3"/>
      <c r="H1715" s="4"/>
      <c r="I1715" s="4"/>
      <c r="J1715" s="14"/>
      <c r="K1715" s="29"/>
    </row>
    <row r="1716" spans="2:11" x14ac:dyDescent="0.25">
      <c r="B1716" s="1"/>
      <c r="C1716" s="4"/>
      <c r="D1716" s="3"/>
      <c r="E1716" s="4"/>
      <c r="F1716" s="4"/>
      <c r="G1716" s="3"/>
      <c r="H1716" s="4"/>
      <c r="I1716" s="4"/>
      <c r="J1716" s="14"/>
      <c r="K1716" s="29"/>
    </row>
    <row r="1717" spans="2:11" x14ac:dyDescent="0.25">
      <c r="B1717" s="1"/>
      <c r="C1717" s="4"/>
      <c r="D1717" s="3"/>
      <c r="E1717" s="4"/>
      <c r="F1717" s="4"/>
      <c r="G1717" s="3"/>
      <c r="H1717" s="4"/>
      <c r="I1717" s="4"/>
      <c r="J1717" s="14"/>
      <c r="K1717" s="29"/>
    </row>
    <row r="1718" spans="2:11" x14ac:dyDescent="0.25">
      <c r="B1718" s="1"/>
      <c r="C1718" s="4"/>
      <c r="D1718" s="3"/>
      <c r="E1718" s="4"/>
      <c r="F1718" s="4"/>
      <c r="G1718" s="3"/>
      <c r="H1718" s="4"/>
      <c r="I1718" s="4"/>
      <c r="J1718" s="14"/>
      <c r="K1718" s="29"/>
    </row>
    <row r="1719" spans="2:11" x14ac:dyDescent="0.25">
      <c r="B1719" s="1"/>
      <c r="C1719" s="4"/>
      <c r="D1719" s="3"/>
      <c r="E1719" s="4"/>
      <c r="F1719" s="4"/>
      <c r="G1719" s="3"/>
      <c r="H1719" s="4"/>
      <c r="I1719" s="4"/>
      <c r="J1719" s="14"/>
      <c r="K1719" s="29"/>
    </row>
    <row r="1720" spans="2:11" x14ac:dyDescent="0.25">
      <c r="B1720" s="1"/>
      <c r="C1720" s="4"/>
      <c r="D1720" s="3"/>
      <c r="E1720" s="4"/>
      <c r="F1720" s="4"/>
      <c r="G1720" s="3"/>
      <c r="H1720" s="4"/>
      <c r="I1720" s="4"/>
      <c r="J1720" s="14"/>
      <c r="K1720" s="29"/>
    </row>
    <row r="1721" spans="2:11" x14ac:dyDescent="0.25">
      <c r="B1721" s="1"/>
      <c r="C1721" s="4"/>
      <c r="D1721" s="3"/>
      <c r="E1721" s="4"/>
      <c r="F1721" s="4"/>
      <c r="G1721" s="3"/>
      <c r="H1721" s="4"/>
      <c r="I1721" s="4"/>
      <c r="J1721" s="14"/>
      <c r="K1721" s="29"/>
    </row>
    <row r="1722" spans="2:11" x14ac:dyDescent="0.25">
      <c r="B1722" s="1"/>
      <c r="C1722" s="4"/>
      <c r="D1722" s="3"/>
      <c r="E1722" s="4"/>
      <c r="F1722" s="4"/>
      <c r="G1722" s="3"/>
      <c r="H1722" s="4"/>
      <c r="I1722" s="4"/>
      <c r="J1722" s="14"/>
      <c r="K1722" s="29"/>
    </row>
    <row r="1723" spans="2:11" x14ac:dyDescent="0.25">
      <c r="B1723" s="1"/>
      <c r="C1723" s="4"/>
      <c r="D1723" s="3"/>
      <c r="E1723" s="4"/>
      <c r="F1723" s="4"/>
      <c r="G1723" s="3"/>
      <c r="H1723" s="4"/>
      <c r="I1723" s="4"/>
      <c r="J1723" s="14"/>
      <c r="K1723" s="29"/>
    </row>
    <row r="1724" spans="2:11" x14ac:dyDescent="0.25">
      <c r="B1724" s="1"/>
      <c r="C1724" s="4"/>
      <c r="D1724" s="3"/>
      <c r="E1724" s="4"/>
      <c r="F1724" s="4"/>
      <c r="G1724" s="3"/>
      <c r="H1724" s="4"/>
      <c r="I1724" s="4"/>
      <c r="J1724" s="14"/>
      <c r="K1724" s="29"/>
    </row>
    <row r="1725" spans="2:11" x14ac:dyDescent="0.25">
      <c r="B1725" s="1"/>
      <c r="C1725" s="4"/>
      <c r="D1725" s="3"/>
      <c r="E1725" s="4"/>
      <c r="F1725" s="4"/>
      <c r="G1725" s="3"/>
      <c r="H1725" s="4"/>
      <c r="I1725" s="4"/>
      <c r="J1725" s="14"/>
      <c r="K1725" s="29"/>
    </row>
    <row r="1726" spans="2:11" x14ac:dyDescent="0.25">
      <c r="B1726" s="1"/>
      <c r="C1726" s="4"/>
      <c r="D1726" s="3"/>
      <c r="E1726" s="4"/>
      <c r="F1726" s="4"/>
      <c r="G1726" s="3"/>
      <c r="H1726" s="4"/>
      <c r="I1726" s="4"/>
      <c r="J1726" s="14"/>
      <c r="K1726" s="29"/>
    </row>
    <row r="1727" spans="2:11" x14ac:dyDescent="0.25">
      <c r="B1727" s="1"/>
      <c r="C1727" s="4"/>
      <c r="D1727" s="3"/>
      <c r="E1727" s="4"/>
      <c r="F1727" s="4"/>
      <c r="G1727" s="3"/>
      <c r="H1727" s="4"/>
      <c r="I1727" s="4"/>
      <c r="J1727" s="14"/>
      <c r="K1727" s="29"/>
    </row>
    <row r="1728" spans="2:11" x14ac:dyDescent="0.25">
      <c r="B1728" s="1"/>
      <c r="C1728" s="4"/>
      <c r="D1728" s="3"/>
      <c r="E1728" s="4"/>
      <c r="F1728" s="4"/>
      <c r="G1728" s="3"/>
      <c r="H1728" s="4"/>
      <c r="I1728" s="4"/>
      <c r="J1728" s="14"/>
      <c r="K1728" s="29"/>
    </row>
    <row r="1729" spans="2:11" x14ac:dyDescent="0.25">
      <c r="B1729" s="1"/>
      <c r="C1729" s="4"/>
      <c r="D1729" s="3"/>
      <c r="E1729" s="4"/>
      <c r="F1729" s="4"/>
      <c r="G1729" s="3"/>
      <c r="H1729" s="4"/>
      <c r="I1729" s="4"/>
      <c r="J1729" s="14"/>
      <c r="K1729" s="29"/>
    </row>
    <row r="1730" spans="2:11" x14ac:dyDescent="0.25">
      <c r="B1730" s="1"/>
      <c r="C1730" s="4"/>
      <c r="D1730" s="3"/>
      <c r="E1730" s="4"/>
      <c r="F1730" s="4"/>
      <c r="G1730" s="3"/>
      <c r="H1730" s="4"/>
      <c r="I1730" s="4"/>
      <c r="J1730" s="14"/>
      <c r="K1730" s="29"/>
    </row>
    <row r="1731" spans="2:11" x14ac:dyDescent="0.25">
      <c r="B1731" s="1"/>
      <c r="C1731" s="4"/>
      <c r="D1731" s="3"/>
      <c r="E1731" s="4"/>
      <c r="F1731" s="4"/>
      <c r="G1731" s="3"/>
      <c r="H1731" s="4"/>
      <c r="I1731" s="4"/>
      <c r="J1731" s="14"/>
      <c r="K1731" s="29"/>
    </row>
    <row r="1732" spans="2:11" x14ac:dyDescent="0.25">
      <c r="B1732" s="1"/>
      <c r="C1732" s="4"/>
      <c r="D1732" s="3"/>
      <c r="E1732" s="4"/>
      <c r="F1732" s="4"/>
      <c r="G1732" s="3"/>
      <c r="H1732" s="4"/>
      <c r="I1732" s="4"/>
      <c r="J1732" s="14"/>
      <c r="K1732" s="29"/>
    </row>
    <row r="1733" spans="2:11" x14ac:dyDescent="0.25">
      <c r="B1733" s="1"/>
      <c r="C1733" s="4"/>
      <c r="D1733" s="3"/>
      <c r="E1733" s="4"/>
      <c r="F1733" s="4"/>
      <c r="G1733" s="3"/>
      <c r="H1733" s="4"/>
      <c r="I1733" s="4"/>
      <c r="J1733" s="14"/>
      <c r="K1733" s="29"/>
    </row>
    <row r="1734" spans="2:11" x14ac:dyDescent="0.25">
      <c r="B1734" s="1"/>
      <c r="C1734" s="4"/>
      <c r="D1734" s="3"/>
      <c r="E1734" s="4"/>
      <c r="F1734" s="4"/>
      <c r="G1734" s="3"/>
      <c r="H1734" s="4"/>
      <c r="I1734" s="4"/>
      <c r="J1734" s="14"/>
      <c r="K1734" s="29"/>
    </row>
    <row r="1735" spans="2:11" x14ac:dyDescent="0.25">
      <c r="B1735" s="1"/>
      <c r="C1735" s="4"/>
      <c r="D1735" s="3"/>
      <c r="E1735" s="4"/>
      <c r="F1735" s="4"/>
      <c r="G1735" s="3"/>
      <c r="H1735" s="4"/>
      <c r="I1735" s="4"/>
      <c r="J1735" s="14"/>
      <c r="K1735" s="29"/>
    </row>
    <row r="1736" spans="2:11" x14ac:dyDescent="0.25">
      <c r="B1736" s="1"/>
      <c r="C1736" s="4"/>
      <c r="D1736" s="3"/>
      <c r="E1736" s="4"/>
      <c r="F1736" s="4"/>
      <c r="G1736" s="3"/>
      <c r="H1736" s="4"/>
      <c r="I1736" s="4"/>
      <c r="J1736" s="14"/>
      <c r="K1736" s="29"/>
    </row>
    <row r="1737" spans="2:11" x14ac:dyDescent="0.25">
      <c r="B1737" s="1"/>
      <c r="C1737" s="4"/>
      <c r="D1737" s="3"/>
      <c r="E1737" s="4"/>
      <c r="F1737" s="4"/>
      <c r="G1737" s="3"/>
      <c r="H1737" s="4"/>
      <c r="I1737" s="4"/>
      <c r="J1737" s="14"/>
      <c r="K1737" s="29"/>
    </row>
    <row r="1738" spans="2:11" x14ac:dyDescent="0.25">
      <c r="B1738" s="1"/>
      <c r="C1738" s="4"/>
      <c r="D1738" s="3"/>
      <c r="E1738" s="4"/>
      <c r="F1738" s="4"/>
      <c r="G1738" s="3"/>
      <c r="H1738" s="4"/>
      <c r="I1738" s="4"/>
      <c r="J1738" s="14"/>
      <c r="K1738" s="29"/>
    </row>
    <row r="1739" spans="2:11" x14ac:dyDescent="0.25">
      <c r="B1739" s="1"/>
      <c r="C1739" s="4"/>
      <c r="D1739" s="3"/>
      <c r="E1739" s="4"/>
      <c r="F1739" s="4"/>
      <c r="G1739" s="3"/>
      <c r="H1739" s="4"/>
      <c r="I1739" s="4"/>
      <c r="J1739" s="14"/>
      <c r="K1739" s="29"/>
    </row>
    <row r="1740" spans="2:11" x14ac:dyDescent="0.25">
      <c r="B1740" s="1"/>
      <c r="C1740" s="4"/>
      <c r="D1740" s="3"/>
      <c r="E1740" s="4"/>
      <c r="F1740" s="4"/>
      <c r="G1740" s="3"/>
      <c r="H1740" s="4"/>
      <c r="I1740" s="4"/>
      <c r="J1740" s="14"/>
      <c r="K1740" s="29"/>
    </row>
    <row r="1741" spans="2:11" x14ac:dyDescent="0.25">
      <c r="B1741" s="1"/>
      <c r="C1741" s="4"/>
      <c r="D1741" s="3"/>
      <c r="E1741" s="4"/>
      <c r="F1741" s="4"/>
      <c r="G1741" s="3"/>
      <c r="H1741" s="4"/>
      <c r="I1741" s="4"/>
      <c r="J1741" s="14"/>
      <c r="K1741" s="29"/>
    </row>
    <row r="1742" spans="2:11" x14ac:dyDescent="0.25">
      <c r="B1742" s="1"/>
      <c r="C1742" s="4"/>
      <c r="D1742" s="3"/>
      <c r="E1742" s="4"/>
      <c r="F1742" s="4"/>
      <c r="G1742" s="3"/>
      <c r="H1742" s="4"/>
      <c r="I1742" s="4"/>
      <c r="J1742" s="14"/>
      <c r="K1742" s="29"/>
    </row>
    <row r="1743" spans="2:11" x14ac:dyDescent="0.25">
      <c r="B1743" s="1"/>
      <c r="C1743" s="4"/>
      <c r="D1743" s="3"/>
      <c r="E1743" s="4"/>
      <c r="F1743" s="4"/>
      <c r="G1743" s="3"/>
      <c r="H1743" s="4"/>
      <c r="I1743" s="4"/>
      <c r="J1743" s="14"/>
      <c r="K1743" s="29"/>
    </row>
    <row r="1744" spans="2:11" x14ac:dyDescent="0.25">
      <c r="B1744" s="1"/>
      <c r="C1744" s="4"/>
      <c r="D1744" s="3"/>
      <c r="E1744" s="4"/>
      <c r="F1744" s="4"/>
      <c r="G1744" s="3"/>
      <c r="H1744" s="4"/>
      <c r="I1744" s="4"/>
      <c r="J1744" s="14"/>
      <c r="K1744" s="29"/>
    </row>
    <row r="1745" spans="2:11" x14ac:dyDescent="0.25">
      <c r="B1745" s="1"/>
      <c r="C1745" s="4"/>
      <c r="D1745" s="3"/>
      <c r="E1745" s="4"/>
      <c r="F1745" s="4"/>
      <c r="G1745" s="3"/>
      <c r="H1745" s="4"/>
      <c r="I1745" s="4"/>
      <c r="J1745" s="14"/>
      <c r="K1745" s="29"/>
    </row>
    <row r="1746" spans="2:11" x14ac:dyDescent="0.25">
      <c r="B1746" s="1"/>
      <c r="C1746" s="4"/>
      <c r="D1746" s="3"/>
      <c r="E1746" s="4"/>
      <c r="F1746" s="4"/>
      <c r="G1746" s="3"/>
      <c r="H1746" s="4"/>
      <c r="I1746" s="4"/>
      <c r="J1746" s="14"/>
      <c r="K1746" s="29"/>
    </row>
    <row r="1747" spans="2:11" x14ac:dyDescent="0.25">
      <c r="B1747" s="1"/>
      <c r="C1747" s="4"/>
      <c r="D1747" s="3"/>
      <c r="E1747" s="4"/>
      <c r="F1747" s="4"/>
      <c r="G1747" s="3"/>
      <c r="H1747" s="4"/>
      <c r="I1747" s="4"/>
      <c r="J1747" s="14"/>
      <c r="K1747" s="29"/>
    </row>
    <row r="1748" spans="2:11" x14ac:dyDescent="0.25">
      <c r="B1748" s="1"/>
      <c r="C1748" s="4"/>
      <c r="D1748" s="3"/>
      <c r="E1748" s="4"/>
      <c r="F1748" s="4"/>
      <c r="G1748" s="3"/>
      <c r="H1748" s="4"/>
      <c r="I1748" s="4"/>
      <c r="J1748" s="14"/>
      <c r="K1748" s="29"/>
    </row>
    <row r="1749" spans="2:11" x14ac:dyDescent="0.25">
      <c r="B1749" s="1"/>
      <c r="C1749" s="4"/>
      <c r="D1749" s="3"/>
      <c r="E1749" s="4"/>
      <c r="F1749" s="4"/>
      <c r="G1749" s="3"/>
      <c r="H1749" s="4"/>
      <c r="I1749" s="4"/>
      <c r="J1749" s="14"/>
      <c r="K1749" s="29"/>
    </row>
    <row r="1750" spans="2:11" x14ac:dyDescent="0.25">
      <c r="B1750" s="1"/>
      <c r="C1750" s="4"/>
      <c r="D1750" s="3"/>
      <c r="E1750" s="4"/>
      <c r="F1750" s="4"/>
      <c r="G1750" s="3"/>
      <c r="H1750" s="4"/>
      <c r="I1750" s="4"/>
      <c r="J1750" s="14"/>
      <c r="K1750" s="29"/>
    </row>
    <row r="1751" spans="2:11" x14ac:dyDescent="0.25">
      <c r="B1751" s="1"/>
      <c r="C1751" s="4"/>
      <c r="D1751" s="3"/>
      <c r="E1751" s="4"/>
      <c r="F1751" s="4"/>
      <c r="G1751" s="3"/>
      <c r="H1751" s="4"/>
      <c r="I1751" s="4"/>
      <c r="J1751" s="14"/>
      <c r="K1751" s="29"/>
    </row>
    <row r="1752" spans="2:11" x14ac:dyDescent="0.25">
      <c r="B1752" s="1"/>
      <c r="C1752" s="4"/>
      <c r="D1752" s="3"/>
      <c r="E1752" s="4"/>
      <c r="F1752" s="4"/>
      <c r="G1752" s="3"/>
      <c r="H1752" s="4"/>
      <c r="I1752" s="4"/>
      <c r="J1752" s="14"/>
      <c r="K1752" s="29"/>
    </row>
    <row r="1753" spans="2:11" x14ac:dyDescent="0.25">
      <c r="B1753" s="1"/>
      <c r="C1753" s="4"/>
      <c r="D1753" s="3"/>
      <c r="E1753" s="4"/>
      <c r="F1753" s="4"/>
      <c r="G1753" s="3"/>
      <c r="H1753" s="4"/>
      <c r="I1753" s="4"/>
      <c r="J1753" s="14"/>
      <c r="K1753" s="29"/>
    </row>
    <row r="1754" spans="2:11" x14ac:dyDescent="0.25">
      <c r="B1754" s="1"/>
      <c r="C1754" s="4"/>
      <c r="D1754" s="3"/>
      <c r="E1754" s="4"/>
      <c r="F1754" s="4"/>
      <c r="G1754" s="3"/>
      <c r="H1754" s="4"/>
      <c r="I1754" s="4"/>
      <c r="J1754" s="14"/>
      <c r="K1754" s="29"/>
    </row>
    <row r="1755" spans="2:11" x14ac:dyDescent="0.25">
      <c r="B1755" s="1"/>
      <c r="C1755" s="4"/>
      <c r="D1755" s="3"/>
      <c r="E1755" s="4"/>
      <c r="F1755" s="4"/>
      <c r="G1755" s="3"/>
      <c r="H1755" s="4"/>
      <c r="I1755" s="4"/>
      <c r="J1755" s="14"/>
      <c r="K1755" s="29"/>
    </row>
    <row r="1756" spans="2:11" x14ac:dyDescent="0.25">
      <c r="B1756" s="1"/>
      <c r="C1756" s="4"/>
      <c r="D1756" s="3"/>
      <c r="E1756" s="4"/>
      <c r="F1756" s="4"/>
      <c r="G1756" s="3"/>
      <c r="H1756" s="4"/>
      <c r="I1756" s="4"/>
      <c r="J1756" s="14"/>
      <c r="K1756" s="29"/>
    </row>
    <row r="1757" spans="2:11" x14ac:dyDescent="0.25">
      <c r="B1757" s="1"/>
      <c r="C1757" s="4"/>
      <c r="D1757" s="3"/>
      <c r="E1757" s="4"/>
      <c r="F1757" s="4"/>
      <c r="G1757" s="3"/>
      <c r="H1757" s="4"/>
      <c r="I1757" s="4"/>
      <c r="J1757" s="14"/>
      <c r="K1757" s="29"/>
    </row>
    <row r="1758" spans="2:11" x14ac:dyDescent="0.25">
      <c r="B1758" s="1"/>
      <c r="C1758" s="4"/>
      <c r="D1758" s="3"/>
      <c r="E1758" s="4"/>
      <c r="F1758" s="4"/>
      <c r="G1758" s="3"/>
      <c r="H1758" s="4"/>
      <c r="I1758" s="4"/>
      <c r="J1758" s="14"/>
      <c r="K1758" s="29"/>
    </row>
    <row r="1759" spans="2:11" x14ac:dyDescent="0.25">
      <c r="B1759" s="1"/>
      <c r="C1759" s="4"/>
      <c r="D1759" s="3"/>
      <c r="E1759" s="4"/>
      <c r="F1759" s="4"/>
      <c r="G1759" s="3"/>
      <c r="H1759" s="4"/>
      <c r="I1759" s="4"/>
      <c r="J1759" s="14"/>
      <c r="K1759" s="29"/>
    </row>
    <row r="1760" spans="2:11" x14ac:dyDescent="0.25">
      <c r="B1760" s="1"/>
      <c r="C1760" s="4"/>
      <c r="D1760" s="3"/>
      <c r="E1760" s="4"/>
      <c r="F1760" s="4"/>
      <c r="G1760" s="3"/>
      <c r="H1760" s="4"/>
      <c r="I1760" s="4"/>
      <c r="J1760" s="14"/>
      <c r="K1760" s="29"/>
    </row>
    <row r="1761" spans="2:11" x14ac:dyDescent="0.25">
      <c r="B1761" s="1"/>
      <c r="C1761" s="4"/>
      <c r="D1761" s="3"/>
      <c r="E1761" s="4"/>
      <c r="F1761" s="4"/>
      <c r="G1761" s="3"/>
      <c r="H1761" s="4"/>
      <c r="I1761" s="4"/>
      <c r="J1761" s="14"/>
      <c r="K1761" s="29"/>
    </row>
    <row r="1762" spans="2:11" x14ac:dyDescent="0.25">
      <c r="B1762" s="1"/>
      <c r="C1762" s="4"/>
      <c r="D1762" s="3"/>
      <c r="E1762" s="4"/>
      <c r="F1762" s="4"/>
      <c r="G1762" s="3"/>
      <c r="H1762" s="4"/>
      <c r="I1762" s="4"/>
      <c r="J1762" s="14"/>
      <c r="K1762" s="29"/>
    </row>
    <row r="1763" spans="2:11" x14ac:dyDescent="0.25">
      <c r="B1763" s="1"/>
      <c r="C1763" s="4"/>
      <c r="D1763" s="3"/>
      <c r="E1763" s="4"/>
      <c r="F1763" s="4"/>
      <c r="G1763" s="3"/>
      <c r="H1763" s="4"/>
      <c r="I1763" s="4"/>
      <c r="J1763" s="14"/>
      <c r="K1763" s="29"/>
    </row>
    <row r="1764" spans="2:11" x14ac:dyDescent="0.25">
      <c r="B1764" s="1"/>
      <c r="C1764" s="4"/>
      <c r="D1764" s="3"/>
      <c r="E1764" s="4"/>
      <c r="F1764" s="4"/>
      <c r="G1764" s="3"/>
      <c r="H1764" s="4"/>
      <c r="I1764" s="4"/>
      <c r="J1764" s="14"/>
      <c r="K1764" s="29"/>
    </row>
    <row r="1765" spans="2:11" x14ac:dyDescent="0.25">
      <c r="B1765" s="1"/>
      <c r="C1765" s="4"/>
      <c r="D1765" s="3"/>
      <c r="E1765" s="4"/>
      <c r="F1765" s="4"/>
      <c r="G1765" s="3"/>
      <c r="H1765" s="4"/>
      <c r="I1765" s="4"/>
      <c r="J1765" s="14"/>
      <c r="K1765" s="29"/>
    </row>
    <row r="1766" spans="2:11" x14ac:dyDescent="0.25">
      <c r="B1766" s="1"/>
      <c r="C1766" s="4"/>
      <c r="D1766" s="3"/>
      <c r="E1766" s="4"/>
      <c r="F1766" s="4"/>
      <c r="G1766" s="3"/>
      <c r="H1766" s="4"/>
      <c r="I1766" s="4"/>
      <c r="J1766" s="14"/>
      <c r="K1766" s="29"/>
    </row>
    <row r="1767" spans="2:11" x14ac:dyDescent="0.25">
      <c r="B1767" s="1"/>
      <c r="C1767" s="4"/>
      <c r="D1767" s="3"/>
      <c r="E1767" s="4"/>
      <c r="F1767" s="4"/>
      <c r="G1767" s="3"/>
      <c r="H1767" s="4"/>
      <c r="I1767" s="4"/>
      <c r="J1767" s="14"/>
      <c r="K1767" s="29"/>
    </row>
    <row r="1768" spans="2:11" x14ac:dyDescent="0.25">
      <c r="B1768" s="1"/>
      <c r="C1768" s="4"/>
      <c r="D1768" s="3"/>
      <c r="E1768" s="4"/>
      <c r="F1768" s="4"/>
      <c r="G1768" s="3"/>
      <c r="H1768" s="4"/>
      <c r="I1768" s="4"/>
      <c r="J1768" s="14"/>
      <c r="K1768" s="29"/>
    </row>
    <row r="1769" spans="2:11" x14ac:dyDescent="0.25">
      <c r="B1769" s="1"/>
      <c r="C1769" s="4"/>
      <c r="D1769" s="3"/>
      <c r="E1769" s="4"/>
      <c r="F1769" s="4"/>
      <c r="G1769" s="3"/>
      <c r="H1769" s="4"/>
      <c r="I1769" s="4"/>
      <c r="J1769" s="14"/>
      <c r="K1769" s="29"/>
    </row>
    <row r="1770" spans="2:11" x14ac:dyDescent="0.25">
      <c r="B1770" s="1"/>
      <c r="C1770" s="4"/>
      <c r="D1770" s="3"/>
      <c r="E1770" s="4"/>
      <c r="F1770" s="4"/>
      <c r="G1770" s="3"/>
      <c r="H1770" s="4"/>
      <c r="I1770" s="4"/>
      <c r="J1770" s="14"/>
      <c r="K1770" s="29"/>
    </row>
    <row r="1771" spans="2:11" x14ac:dyDescent="0.25">
      <c r="B1771" s="1"/>
      <c r="C1771" s="4"/>
      <c r="D1771" s="3"/>
      <c r="E1771" s="4"/>
      <c r="F1771" s="4"/>
      <c r="G1771" s="3"/>
      <c r="H1771" s="4"/>
      <c r="I1771" s="4"/>
      <c r="J1771" s="14"/>
      <c r="K1771" s="29"/>
    </row>
    <row r="1772" spans="2:11" x14ac:dyDescent="0.25">
      <c r="B1772" s="1"/>
      <c r="C1772" s="4"/>
      <c r="D1772" s="3"/>
      <c r="E1772" s="4"/>
      <c r="F1772" s="4"/>
      <c r="G1772" s="3"/>
      <c r="H1772" s="4"/>
      <c r="I1772" s="4"/>
      <c r="J1772" s="14"/>
      <c r="K1772" s="29"/>
    </row>
    <row r="1773" spans="2:11" x14ac:dyDescent="0.25">
      <c r="B1773" s="1"/>
      <c r="C1773" s="4"/>
      <c r="D1773" s="3"/>
      <c r="E1773" s="4"/>
      <c r="F1773" s="4"/>
      <c r="G1773" s="3"/>
      <c r="H1773" s="4"/>
      <c r="I1773" s="4"/>
      <c r="J1773" s="14"/>
      <c r="K1773" s="29"/>
    </row>
    <row r="1774" spans="2:11" x14ac:dyDescent="0.25">
      <c r="B1774" s="1"/>
      <c r="C1774" s="4"/>
      <c r="D1774" s="3"/>
      <c r="E1774" s="4"/>
      <c r="F1774" s="4"/>
      <c r="G1774" s="3"/>
      <c r="H1774" s="4"/>
      <c r="I1774" s="4"/>
      <c r="J1774" s="14"/>
      <c r="K1774" s="29"/>
    </row>
    <row r="1775" spans="2:11" x14ac:dyDescent="0.25">
      <c r="B1775" s="1"/>
      <c r="C1775" s="4"/>
      <c r="D1775" s="3"/>
      <c r="E1775" s="4"/>
      <c r="F1775" s="4"/>
      <c r="G1775" s="3"/>
      <c r="H1775" s="4"/>
      <c r="I1775" s="4"/>
      <c r="J1775" s="14"/>
      <c r="K1775" s="29"/>
    </row>
    <row r="1776" spans="2:11" x14ac:dyDescent="0.25">
      <c r="B1776" s="1"/>
      <c r="C1776" s="4"/>
      <c r="D1776" s="3"/>
      <c r="E1776" s="4"/>
      <c r="F1776" s="4"/>
      <c r="G1776" s="3"/>
      <c r="H1776" s="4"/>
      <c r="I1776" s="4"/>
      <c r="J1776" s="14"/>
      <c r="K1776" s="29"/>
    </row>
    <row r="1777" spans="2:11" x14ac:dyDescent="0.25">
      <c r="B1777" s="1"/>
      <c r="C1777" s="4"/>
      <c r="D1777" s="3"/>
      <c r="E1777" s="4"/>
      <c r="F1777" s="4"/>
      <c r="G1777" s="3"/>
      <c r="H1777" s="4"/>
      <c r="I1777" s="4"/>
      <c r="J1777" s="14"/>
      <c r="K1777" s="29"/>
    </row>
    <row r="1778" spans="2:11" x14ac:dyDescent="0.25">
      <c r="B1778" s="1"/>
      <c r="C1778" s="4"/>
      <c r="D1778" s="3"/>
      <c r="E1778" s="4"/>
      <c r="F1778" s="4"/>
      <c r="G1778" s="3"/>
      <c r="H1778" s="4"/>
      <c r="I1778" s="4"/>
      <c r="J1778" s="14"/>
      <c r="K1778" s="29"/>
    </row>
    <row r="1779" spans="2:11" x14ac:dyDescent="0.25">
      <c r="B1779" s="1"/>
      <c r="C1779" s="4"/>
      <c r="D1779" s="3"/>
      <c r="E1779" s="4"/>
      <c r="F1779" s="4"/>
      <c r="G1779" s="3"/>
      <c r="H1779" s="4"/>
      <c r="I1779" s="4"/>
      <c r="J1779" s="14"/>
      <c r="K1779" s="29"/>
    </row>
    <row r="1780" spans="2:11" x14ac:dyDescent="0.25">
      <c r="B1780" s="1"/>
      <c r="C1780" s="4"/>
      <c r="D1780" s="3"/>
      <c r="E1780" s="4"/>
      <c r="F1780" s="4"/>
      <c r="G1780" s="3"/>
      <c r="H1780" s="4"/>
      <c r="I1780" s="4"/>
      <c r="J1780" s="14"/>
      <c r="K1780" s="29"/>
    </row>
    <row r="1781" spans="2:11" x14ac:dyDescent="0.25">
      <c r="B1781" s="1"/>
      <c r="C1781" s="4"/>
      <c r="D1781" s="3"/>
      <c r="E1781" s="4"/>
      <c r="F1781" s="4"/>
      <c r="G1781" s="3"/>
      <c r="H1781" s="4"/>
      <c r="I1781" s="4"/>
      <c r="J1781" s="14"/>
      <c r="K1781" s="29"/>
    </row>
    <row r="1782" spans="2:11" x14ac:dyDescent="0.25">
      <c r="B1782" s="1"/>
      <c r="C1782" s="4"/>
      <c r="D1782" s="3"/>
      <c r="E1782" s="4"/>
      <c r="F1782" s="4"/>
      <c r="G1782" s="3"/>
      <c r="H1782" s="4"/>
      <c r="I1782" s="4"/>
      <c r="J1782" s="14"/>
      <c r="K1782" s="29"/>
    </row>
    <row r="1783" spans="2:11" x14ac:dyDescent="0.25">
      <c r="B1783" s="1"/>
      <c r="C1783" s="4"/>
      <c r="D1783" s="3"/>
      <c r="E1783" s="4"/>
      <c r="F1783" s="4"/>
      <c r="G1783" s="3"/>
      <c r="H1783" s="4"/>
      <c r="I1783" s="4"/>
      <c r="J1783" s="14"/>
      <c r="K1783" s="29"/>
    </row>
    <row r="1784" spans="2:11" x14ac:dyDescent="0.25">
      <c r="B1784" s="1"/>
      <c r="C1784" s="4"/>
      <c r="D1784" s="3"/>
      <c r="E1784" s="4"/>
      <c r="F1784" s="4"/>
      <c r="G1784" s="3"/>
      <c r="H1784" s="4"/>
      <c r="I1784" s="4"/>
      <c r="J1784" s="14"/>
      <c r="K1784" s="29"/>
    </row>
    <row r="1785" spans="2:11" x14ac:dyDescent="0.25">
      <c r="B1785" s="1"/>
      <c r="C1785" s="4"/>
      <c r="D1785" s="3"/>
      <c r="E1785" s="4"/>
      <c r="F1785" s="4"/>
      <c r="G1785" s="3"/>
      <c r="H1785" s="4"/>
      <c r="I1785" s="4"/>
      <c r="J1785" s="14"/>
      <c r="K1785" s="29"/>
    </row>
    <row r="1786" spans="2:11" x14ac:dyDescent="0.25">
      <c r="B1786" s="1"/>
      <c r="C1786" s="4"/>
      <c r="D1786" s="3"/>
      <c r="E1786" s="4"/>
      <c r="F1786" s="4"/>
      <c r="G1786" s="3"/>
      <c r="H1786" s="4"/>
      <c r="I1786" s="4"/>
      <c r="J1786" s="14"/>
      <c r="K1786" s="29"/>
    </row>
    <row r="1787" spans="2:11" x14ac:dyDescent="0.25">
      <c r="B1787" s="1"/>
      <c r="C1787" s="4"/>
      <c r="D1787" s="3"/>
      <c r="E1787" s="4"/>
      <c r="F1787" s="4"/>
      <c r="G1787" s="3"/>
      <c r="H1787" s="4"/>
      <c r="I1787" s="4"/>
      <c r="J1787" s="14"/>
      <c r="K1787" s="29"/>
    </row>
    <row r="1788" spans="2:11" x14ac:dyDescent="0.25">
      <c r="B1788" s="1"/>
      <c r="C1788" s="4"/>
      <c r="D1788" s="3"/>
      <c r="E1788" s="4"/>
      <c r="F1788" s="4"/>
      <c r="G1788" s="3"/>
      <c r="H1788" s="4"/>
      <c r="I1788" s="4"/>
      <c r="J1788" s="14"/>
      <c r="K1788" s="29"/>
    </row>
    <row r="1789" spans="2:11" x14ac:dyDescent="0.25">
      <c r="B1789" s="1"/>
      <c r="C1789" s="4"/>
      <c r="D1789" s="3"/>
      <c r="E1789" s="4"/>
      <c r="F1789" s="4"/>
      <c r="G1789" s="3"/>
      <c r="H1789" s="4"/>
      <c r="I1789" s="4"/>
      <c r="J1789" s="14"/>
      <c r="K1789" s="29"/>
    </row>
    <row r="1790" spans="2:11" x14ac:dyDescent="0.25">
      <c r="B1790" s="1"/>
      <c r="C1790" s="4"/>
      <c r="D1790" s="3"/>
      <c r="E1790" s="4"/>
      <c r="F1790" s="4"/>
      <c r="G1790" s="3"/>
      <c r="H1790" s="4"/>
      <c r="I1790" s="4"/>
      <c r="J1790" s="14"/>
      <c r="K1790" s="29"/>
    </row>
    <row r="1791" spans="2:11" x14ac:dyDescent="0.25">
      <c r="B1791" s="1"/>
      <c r="C1791" s="4"/>
      <c r="D1791" s="3"/>
      <c r="E1791" s="4"/>
      <c r="F1791" s="4"/>
      <c r="G1791" s="3"/>
      <c r="H1791" s="4"/>
      <c r="I1791" s="4"/>
      <c r="J1791" s="14"/>
      <c r="K1791" s="29"/>
    </row>
    <row r="1792" spans="2:11" x14ac:dyDescent="0.25">
      <c r="B1792" s="1"/>
      <c r="C1792" s="4"/>
      <c r="D1792" s="3"/>
      <c r="E1792" s="4"/>
      <c r="F1792" s="4"/>
      <c r="G1792" s="3"/>
      <c r="H1792" s="4"/>
      <c r="I1792" s="4"/>
      <c r="J1792" s="14"/>
      <c r="K1792" s="29"/>
    </row>
    <row r="1793" spans="2:11" x14ac:dyDescent="0.25">
      <c r="B1793" s="1"/>
      <c r="C1793" s="4"/>
      <c r="D1793" s="3"/>
      <c r="E1793" s="4"/>
      <c r="F1793" s="4"/>
      <c r="G1793" s="3"/>
      <c r="H1793" s="4"/>
      <c r="I1793" s="4"/>
      <c r="J1793" s="14"/>
      <c r="K1793" s="29"/>
    </row>
    <row r="1794" spans="2:11" x14ac:dyDescent="0.25">
      <c r="B1794" s="1"/>
      <c r="C1794" s="4"/>
      <c r="D1794" s="3"/>
      <c r="E1794" s="4"/>
      <c r="F1794" s="4"/>
      <c r="G1794" s="3"/>
      <c r="H1794" s="4"/>
      <c r="I1794" s="4"/>
      <c r="J1794" s="14"/>
      <c r="K1794" s="29"/>
    </row>
    <row r="1795" spans="2:11" x14ac:dyDescent="0.25">
      <c r="B1795" s="1"/>
      <c r="C1795" s="4"/>
      <c r="D1795" s="3"/>
      <c r="E1795" s="4"/>
      <c r="F1795" s="4"/>
      <c r="G1795" s="3"/>
      <c r="H1795" s="4"/>
      <c r="I1795" s="4"/>
      <c r="J1795" s="14"/>
      <c r="K1795" s="29"/>
    </row>
    <row r="1796" spans="2:11" x14ac:dyDescent="0.25">
      <c r="B1796" s="1"/>
      <c r="C1796" s="4"/>
      <c r="D1796" s="3"/>
      <c r="E1796" s="4"/>
      <c r="F1796" s="4"/>
      <c r="G1796" s="3"/>
      <c r="H1796" s="4"/>
      <c r="I1796" s="4"/>
      <c r="J1796" s="14"/>
      <c r="K1796" s="29"/>
    </row>
    <row r="1797" spans="2:11" x14ac:dyDescent="0.25">
      <c r="B1797" s="1"/>
      <c r="C1797" s="4"/>
      <c r="D1797" s="3"/>
      <c r="E1797" s="4"/>
      <c r="F1797" s="4"/>
      <c r="G1797" s="3"/>
      <c r="H1797" s="4"/>
      <c r="I1797" s="4"/>
      <c r="J1797" s="14"/>
      <c r="K1797" s="29"/>
    </row>
    <row r="1798" spans="2:11" x14ac:dyDescent="0.25">
      <c r="B1798" s="1"/>
      <c r="C1798" s="4"/>
      <c r="D1798" s="3"/>
      <c r="E1798" s="4"/>
      <c r="F1798" s="4"/>
      <c r="G1798" s="3"/>
      <c r="H1798" s="4"/>
      <c r="I1798" s="4"/>
      <c r="J1798" s="14"/>
      <c r="K1798" s="29"/>
    </row>
    <row r="1799" spans="2:11" x14ac:dyDescent="0.25">
      <c r="B1799" s="1"/>
      <c r="C1799" s="4"/>
      <c r="D1799" s="3"/>
      <c r="E1799" s="4"/>
      <c r="F1799" s="4"/>
      <c r="G1799" s="3"/>
      <c r="H1799" s="4"/>
      <c r="I1799" s="4"/>
      <c r="J1799" s="14"/>
      <c r="K1799" s="29"/>
    </row>
    <row r="1800" spans="2:11" x14ac:dyDescent="0.25">
      <c r="B1800" s="1"/>
      <c r="C1800" s="4"/>
      <c r="D1800" s="3"/>
      <c r="E1800" s="4"/>
      <c r="F1800" s="4"/>
      <c r="G1800" s="3"/>
      <c r="H1800" s="4"/>
      <c r="I1800" s="4"/>
      <c r="J1800" s="14"/>
      <c r="K1800" s="29"/>
    </row>
    <row r="1801" spans="2:11" x14ac:dyDescent="0.25">
      <c r="B1801" s="1"/>
      <c r="C1801" s="4"/>
      <c r="D1801" s="3"/>
      <c r="E1801" s="4"/>
      <c r="F1801" s="4"/>
      <c r="G1801" s="3"/>
      <c r="H1801" s="4"/>
      <c r="I1801" s="4"/>
      <c r="J1801" s="14"/>
      <c r="K1801" s="29"/>
    </row>
    <row r="1802" spans="2:11" x14ac:dyDescent="0.25">
      <c r="B1802" s="1"/>
      <c r="C1802" s="4"/>
      <c r="D1802" s="3"/>
      <c r="E1802" s="4"/>
      <c r="F1802" s="4"/>
      <c r="G1802" s="3"/>
      <c r="H1802" s="4"/>
      <c r="I1802" s="4"/>
      <c r="J1802" s="14"/>
      <c r="K1802" s="29"/>
    </row>
    <row r="1803" spans="2:11" x14ac:dyDescent="0.25">
      <c r="B1803" s="1"/>
      <c r="C1803" s="4"/>
      <c r="D1803" s="3"/>
      <c r="E1803" s="4"/>
      <c r="F1803" s="4"/>
      <c r="G1803" s="3"/>
      <c r="H1803" s="4"/>
      <c r="I1803" s="4"/>
      <c r="J1803" s="14"/>
      <c r="K1803" s="29"/>
    </row>
    <row r="1804" spans="2:11" x14ac:dyDescent="0.25">
      <c r="B1804" s="1"/>
      <c r="C1804" s="4"/>
      <c r="D1804" s="3"/>
      <c r="E1804" s="4"/>
      <c r="F1804" s="4"/>
      <c r="G1804" s="3"/>
      <c r="H1804" s="4"/>
      <c r="I1804" s="4"/>
      <c r="J1804" s="14"/>
      <c r="K1804" s="29"/>
    </row>
    <row r="1805" spans="2:11" x14ac:dyDescent="0.25">
      <c r="B1805" s="1"/>
      <c r="C1805" s="4"/>
      <c r="D1805" s="3"/>
      <c r="E1805" s="4"/>
      <c r="F1805" s="4"/>
      <c r="G1805" s="3"/>
      <c r="H1805" s="4"/>
      <c r="I1805" s="4"/>
      <c r="J1805" s="14"/>
      <c r="K1805" s="29"/>
    </row>
    <row r="1806" spans="2:11" x14ac:dyDescent="0.25">
      <c r="B1806" s="1"/>
      <c r="C1806" s="4"/>
      <c r="D1806" s="3"/>
      <c r="E1806" s="4"/>
      <c r="F1806" s="4"/>
      <c r="G1806" s="3"/>
      <c r="H1806" s="4"/>
      <c r="I1806" s="4"/>
      <c r="J1806" s="14"/>
      <c r="K1806" s="29"/>
    </row>
    <row r="1807" spans="2:11" x14ac:dyDescent="0.25">
      <c r="B1807" s="1"/>
      <c r="C1807" s="4"/>
      <c r="D1807" s="3"/>
      <c r="E1807" s="4"/>
      <c r="F1807" s="4"/>
      <c r="G1807" s="3"/>
      <c r="H1807" s="4"/>
      <c r="I1807" s="4"/>
      <c r="J1807" s="14"/>
      <c r="K1807" s="29"/>
    </row>
    <row r="1808" spans="2:11" x14ac:dyDescent="0.25">
      <c r="B1808" s="1"/>
      <c r="C1808" s="4"/>
      <c r="D1808" s="3"/>
      <c r="E1808" s="4"/>
      <c r="F1808" s="4"/>
      <c r="G1808" s="3"/>
      <c r="H1808" s="4"/>
      <c r="I1808" s="4"/>
      <c r="J1808" s="14"/>
      <c r="K1808" s="29"/>
    </row>
    <row r="1809" spans="2:11" x14ac:dyDescent="0.25">
      <c r="B1809" s="1"/>
      <c r="C1809" s="4"/>
      <c r="D1809" s="3"/>
      <c r="E1809" s="4"/>
      <c r="F1809" s="4"/>
      <c r="G1809" s="3"/>
      <c r="H1809" s="4"/>
      <c r="I1809" s="4"/>
      <c r="J1809" s="14"/>
      <c r="K1809" s="29"/>
    </row>
    <row r="1810" spans="2:11" x14ac:dyDescent="0.25">
      <c r="B1810" s="1"/>
      <c r="C1810" s="4"/>
      <c r="D1810" s="3"/>
      <c r="E1810" s="4"/>
      <c r="F1810" s="4"/>
      <c r="G1810" s="3"/>
      <c r="H1810" s="4"/>
      <c r="I1810" s="4"/>
      <c r="J1810" s="14"/>
      <c r="K1810" s="29"/>
    </row>
    <row r="1811" spans="2:11" x14ac:dyDescent="0.25">
      <c r="B1811" s="1"/>
      <c r="C1811" s="4"/>
      <c r="D1811" s="3"/>
      <c r="E1811" s="4"/>
      <c r="F1811" s="4"/>
      <c r="G1811" s="3"/>
      <c r="H1811" s="4"/>
      <c r="I1811" s="4"/>
      <c r="J1811" s="14"/>
      <c r="K1811" s="29"/>
    </row>
    <row r="1812" spans="2:11" x14ac:dyDescent="0.25">
      <c r="B1812" s="1"/>
      <c r="C1812" s="4"/>
      <c r="D1812" s="3"/>
      <c r="E1812" s="4"/>
      <c r="F1812" s="4"/>
      <c r="G1812" s="3"/>
      <c r="H1812" s="4"/>
      <c r="I1812" s="4"/>
      <c r="J1812" s="14"/>
      <c r="K1812" s="29"/>
    </row>
    <row r="1813" spans="2:11" x14ac:dyDescent="0.25">
      <c r="B1813" s="1"/>
      <c r="C1813" s="4"/>
      <c r="D1813" s="3"/>
      <c r="E1813" s="4"/>
      <c r="F1813" s="4"/>
      <c r="G1813" s="3"/>
      <c r="H1813" s="4"/>
      <c r="I1813" s="4"/>
      <c r="J1813" s="14"/>
      <c r="K1813" s="29"/>
    </row>
    <row r="1814" spans="2:11" x14ac:dyDescent="0.25">
      <c r="B1814" s="1"/>
      <c r="C1814" s="4"/>
      <c r="D1814" s="3"/>
      <c r="E1814" s="4"/>
      <c r="F1814" s="4"/>
      <c r="G1814" s="3"/>
      <c r="H1814" s="4"/>
      <c r="I1814" s="4"/>
      <c r="J1814" s="14"/>
      <c r="K1814" s="29"/>
    </row>
    <row r="1815" spans="2:11" x14ac:dyDescent="0.25">
      <c r="B1815" s="1"/>
      <c r="C1815" s="4"/>
      <c r="D1815" s="3"/>
      <c r="E1815" s="4"/>
      <c r="F1815" s="4"/>
      <c r="G1815" s="3"/>
      <c r="H1815" s="4"/>
      <c r="I1815" s="4"/>
      <c r="J1815" s="14"/>
      <c r="K1815" s="29"/>
    </row>
    <row r="1816" spans="2:11" x14ac:dyDescent="0.25">
      <c r="B1816" s="1"/>
      <c r="C1816" s="4"/>
      <c r="D1816" s="3"/>
      <c r="E1816" s="4"/>
      <c r="F1816" s="4"/>
      <c r="G1816" s="3"/>
      <c r="H1816" s="4"/>
      <c r="I1816" s="4"/>
      <c r="J1816" s="14"/>
      <c r="K1816" s="29"/>
    </row>
    <row r="1817" spans="2:11" x14ac:dyDescent="0.25">
      <c r="B1817" s="1"/>
      <c r="C1817" s="4"/>
      <c r="D1817" s="3"/>
      <c r="E1817" s="4"/>
      <c r="F1817" s="4"/>
      <c r="G1817" s="3"/>
      <c r="H1817" s="4"/>
      <c r="I1817" s="4"/>
      <c r="J1817" s="14"/>
      <c r="K1817" s="29"/>
    </row>
    <row r="1818" spans="2:11" x14ac:dyDescent="0.25">
      <c r="B1818" s="1"/>
      <c r="C1818" s="4"/>
      <c r="D1818" s="3"/>
      <c r="E1818" s="4"/>
      <c r="F1818" s="4"/>
      <c r="G1818" s="3"/>
      <c r="H1818" s="4"/>
      <c r="I1818" s="4"/>
      <c r="J1818" s="14"/>
      <c r="K1818" s="29"/>
    </row>
    <row r="1819" spans="2:11" x14ac:dyDescent="0.25">
      <c r="B1819" s="1"/>
      <c r="C1819" s="4"/>
      <c r="D1819" s="3"/>
      <c r="E1819" s="4"/>
      <c r="F1819" s="4"/>
      <c r="G1819" s="3"/>
      <c r="H1819" s="4"/>
      <c r="I1819" s="4"/>
      <c r="J1819" s="14"/>
      <c r="K1819" s="29"/>
    </row>
    <row r="1820" spans="2:11" x14ac:dyDescent="0.25">
      <c r="B1820" s="1"/>
      <c r="C1820" s="4"/>
      <c r="D1820" s="3"/>
      <c r="E1820" s="4"/>
      <c r="F1820" s="4"/>
      <c r="G1820" s="3"/>
      <c r="H1820" s="4"/>
      <c r="I1820" s="4"/>
      <c r="J1820" s="14"/>
      <c r="K1820" s="29"/>
    </row>
    <row r="1821" spans="2:11" x14ac:dyDescent="0.25">
      <c r="B1821" s="1"/>
      <c r="C1821" s="4"/>
      <c r="D1821" s="3"/>
      <c r="E1821" s="4"/>
      <c r="F1821" s="4"/>
      <c r="G1821" s="3"/>
      <c r="H1821" s="4"/>
      <c r="I1821" s="4"/>
      <c r="J1821" s="14"/>
      <c r="K1821" s="29"/>
    </row>
    <row r="1822" spans="2:11" x14ac:dyDescent="0.25">
      <c r="B1822" s="1"/>
      <c r="C1822" s="4"/>
      <c r="D1822" s="3"/>
      <c r="E1822" s="4"/>
      <c r="F1822" s="4"/>
      <c r="G1822" s="3"/>
      <c r="H1822" s="4"/>
      <c r="I1822" s="4"/>
      <c r="J1822" s="14"/>
      <c r="K1822" s="29"/>
    </row>
    <row r="1823" spans="2:11" x14ac:dyDescent="0.25">
      <c r="B1823" s="1"/>
      <c r="C1823" s="4"/>
      <c r="D1823" s="3"/>
      <c r="E1823" s="4"/>
      <c r="F1823" s="4"/>
      <c r="G1823" s="3"/>
      <c r="H1823" s="4"/>
      <c r="I1823" s="4"/>
      <c r="J1823" s="14"/>
      <c r="K1823" s="29"/>
    </row>
    <row r="1824" spans="2:11" x14ac:dyDescent="0.25">
      <c r="B1824" s="1"/>
      <c r="C1824" s="4"/>
      <c r="D1824" s="3"/>
      <c r="E1824" s="4"/>
      <c r="F1824" s="4"/>
      <c r="G1824" s="3"/>
      <c r="H1824" s="4"/>
      <c r="I1824" s="4"/>
      <c r="J1824" s="14"/>
      <c r="K1824" s="29"/>
    </row>
    <row r="1825" spans="2:11" x14ac:dyDescent="0.25">
      <c r="B1825" s="1"/>
      <c r="C1825" s="4"/>
      <c r="D1825" s="3"/>
      <c r="E1825" s="4"/>
      <c r="F1825" s="4"/>
      <c r="G1825" s="3"/>
      <c r="H1825" s="4"/>
      <c r="I1825" s="4"/>
      <c r="J1825" s="14"/>
      <c r="K1825" s="29"/>
    </row>
    <row r="1826" spans="2:11" x14ac:dyDescent="0.25">
      <c r="B1826" s="1"/>
      <c r="C1826" s="4"/>
      <c r="D1826" s="3"/>
      <c r="E1826" s="4"/>
      <c r="F1826" s="4"/>
      <c r="G1826" s="3"/>
      <c r="H1826" s="4"/>
      <c r="I1826" s="4"/>
      <c r="J1826" s="14"/>
      <c r="K1826" s="29"/>
    </row>
    <row r="1827" spans="2:11" x14ac:dyDescent="0.25">
      <c r="B1827" s="1"/>
      <c r="C1827" s="4"/>
      <c r="D1827" s="3"/>
      <c r="E1827" s="4"/>
      <c r="F1827" s="4"/>
      <c r="G1827" s="3"/>
      <c r="H1827" s="4"/>
      <c r="I1827" s="4"/>
      <c r="J1827" s="14"/>
      <c r="K1827" s="29"/>
    </row>
    <row r="1828" spans="2:11" x14ac:dyDescent="0.25">
      <c r="B1828" s="1"/>
      <c r="C1828" s="4"/>
      <c r="D1828" s="3"/>
      <c r="E1828" s="4"/>
      <c r="F1828" s="4"/>
      <c r="G1828" s="3"/>
      <c r="H1828" s="4"/>
      <c r="I1828" s="4"/>
      <c r="J1828" s="14"/>
      <c r="K1828" s="29"/>
    </row>
    <row r="1829" spans="2:11" x14ac:dyDescent="0.25">
      <c r="B1829" s="1"/>
      <c r="C1829" s="4"/>
      <c r="D1829" s="3"/>
      <c r="E1829" s="4"/>
      <c r="F1829" s="4"/>
      <c r="G1829" s="3"/>
      <c r="H1829" s="4"/>
      <c r="I1829" s="4"/>
      <c r="J1829" s="14"/>
      <c r="K1829" s="29"/>
    </row>
    <row r="1830" spans="2:11" x14ac:dyDescent="0.25">
      <c r="B1830" s="1"/>
      <c r="C1830" s="4"/>
      <c r="D1830" s="3"/>
      <c r="E1830" s="4"/>
      <c r="F1830" s="4"/>
      <c r="G1830" s="3"/>
      <c r="H1830" s="4"/>
      <c r="I1830" s="4"/>
      <c r="J1830" s="14"/>
      <c r="K1830" s="29"/>
    </row>
    <row r="1831" spans="2:11" x14ac:dyDescent="0.25">
      <c r="B1831" s="1"/>
      <c r="C1831" s="4"/>
      <c r="D1831" s="3"/>
      <c r="E1831" s="4"/>
      <c r="F1831" s="4"/>
      <c r="G1831" s="3"/>
      <c r="H1831" s="4"/>
      <c r="I1831" s="4"/>
      <c r="J1831" s="14"/>
      <c r="K1831" s="29"/>
    </row>
    <row r="1832" spans="2:11" x14ac:dyDescent="0.25">
      <c r="B1832" s="1"/>
      <c r="C1832" s="4"/>
      <c r="D1832" s="3"/>
      <c r="E1832" s="4"/>
      <c r="F1832" s="4"/>
      <c r="G1832" s="3"/>
      <c r="H1832" s="4"/>
      <c r="I1832" s="4"/>
      <c r="J1832" s="14"/>
      <c r="K1832" s="29"/>
    </row>
    <row r="1833" spans="2:11" x14ac:dyDescent="0.25">
      <c r="B1833" s="1"/>
      <c r="C1833" s="4"/>
      <c r="D1833" s="3"/>
      <c r="E1833" s="4"/>
      <c r="F1833" s="4"/>
      <c r="G1833" s="3"/>
      <c r="H1833" s="4"/>
      <c r="I1833" s="4"/>
      <c r="J1833" s="14"/>
      <c r="K1833" s="29"/>
    </row>
    <row r="1834" spans="2:11" x14ac:dyDescent="0.25">
      <c r="B1834" s="1"/>
      <c r="C1834" s="4"/>
      <c r="D1834" s="3"/>
      <c r="E1834" s="4"/>
      <c r="F1834" s="4"/>
      <c r="G1834" s="3"/>
      <c r="H1834" s="4"/>
      <c r="I1834" s="4"/>
      <c r="J1834" s="14"/>
      <c r="K1834" s="29"/>
    </row>
    <row r="1835" spans="2:11" x14ac:dyDescent="0.25">
      <c r="B1835" s="1"/>
      <c r="C1835" s="4"/>
      <c r="D1835" s="3"/>
      <c r="E1835" s="4"/>
      <c r="F1835" s="4"/>
      <c r="G1835" s="3"/>
      <c r="H1835" s="4"/>
      <c r="I1835" s="4"/>
      <c r="J1835" s="14"/>
      <c r="K1835" s="29"/>
    </row>
    <row r="1836" spans="2:11" x14ac:dyDescent="0.25">
      <c r="B1836" s="1"/>
      <c r="C1836" s="4"/>
      <c r="D1836" s="3"/>
      <c r="E1836" s="4"/>
      <c r="F1836" s="4"/>
      <c r="G1836" s="3"/>
      <c r="H1836" s="4"/>
      <c r="I1836" s="4"/>
      <c r="J1836" s="14"/>
      <c r="K1836" s="29"/>
    </row>
    <row r="1837" spans="2:11" x14ac:dyDescent="0.25">
      <c r="B1837" s="1"/>
      <c r="C1837" s="4"/>
      <c r="D1837" s="3"/>
      <c r="E1837" s="4"/>
      <c r="F1837" s="4"/>
      <c r="G1837" s="3"/>
      <c r="H1837" s="4"/>
      <c r="I1837" s="4"/>
      <c r="J1837" s="14"/>
      <c r="K1837" s="29"/>
    </row>
    <row r="1838" spans="2:11" x14ac:dyDescent="0.25">
      <c r="B1838" s="1"/>
      <c r="C1838" s="4"/>
      <c r="D1838" s="3"/>
      <c r="E1838" s="4"/>
      <c r="F1838" s="4"/>
      <c r="G1838" s="3"/>
      <c r="H1838" s="4"/>
      <c r="I1838" s="4"/>
      <c r="J1838" s="14"/>
      <c r="K1838" s="29"/>
    </row>
    <row r="1839" spans="2:11" x14ac:dyDescent="0.25">
      <c r="B1839" s="1"/>
      <c r="C1839" s="4"/>
      <c r="D1839" s="3"/>
      <c r="E1839" s="4"/>
      <c r="F1839" s="4"/>
      <c r="G1839" s="3"/>
      <c r="H1839" s="4"/>
      <c r="I1839" s="4"/>
      <c r="J1839" s="14"/>
      <c r="K1839" s="29"/>
    </row>
    <row r="1840" spans="2:11" x14ac:dyDescent="0.25">
      <c r="B1840" s="1"/>
      <c r="C1840" s="4"/>
      <c r="D1840" s="3"/>
      <c r="E1840" s="4"/>
      <c r="F1840" s="4"/>
      <c r="G1840" s="3"/>
      <c r="H1840" s="4"/>
      <c r="I1840" s="4"/>
      <c r="J1840" s="14"/>
      <c r="K1840" s="29"/>
    </row>
    <row r="1841" spans="2:11" x14ac:dyDescent="0.25">
      <c r="B1841" s="1"/>
      <c r="C1841" s="4"/>
      <c r="D1841" s="3"/>
      <c r="E1841" s="4"/>
      <c r="F1841" s="4"/>
      <c r="G1841" s="3"/>
      <c r="H1841" s="4"/>
      <c r="I1841" s="4"/>
      <c r="J1841" s="14"/>
      <c r="K1841" s="29"/>
    </row>
    <row r="1842" spans="2:11" x14ac:dyDescent="0.25">
      <c r="B1842" s="1"/>
      <c r="C1842" s="4"/>
      <c r="D1842" s="3"/>
      <c r="E1842" s="4"/>
      <c r="F1842" s="4"/>
      <c r="G1842" s="3"/>
      <c r="H1842" s="4"/>
      <c r="I1842" s="4"/>
      <c r="J1842" s="14"/>
      <c r="K1842" s="29"/>
    </row>
    <row r="1843" spans="2:11" x14ac:dyDescent="0.25">
      <c r="B1843" s="1"/>
      <c r="C1843" s="4"/>
      <c r="D1843" s="3"/>
      <c r="E1843" s="4"/>
      <c r="F1843" s="4"/>
      <c r="G1843" s="3"/>
      <c r="H1843" s="4"/>
      <c r="I1843" s="4"/>
      <c r="J1843" s="14"/>
      <c r="K1843" s="29"/>
    </row>
    <row r="1844" spans="2:11" x14ac:dyDescent="0.25">
      <c r="B1844" s="1"/>
      <c r="C1844" s="4"/>
      <c r="D1844" s="3"/>
      <c r="E1844" s="4"/>
      <c r="F1844" s="4"/>
      <c r="G1844" s="3"/>
      <c r="H1844" s="4"/>
      <c r="I1844" s="4"/>
      <c r="J1844" s="14"/>
      <c r="K1844" s="29"/>
    </row>
    <row r="1845" spans="2:11" x14ac:dyDescent="0.25">
      <c r="B1845" s="1"/>
      <c r="C1845" s="4"/>
      <c r="D1845" s="3"/>
      <c r="E1845" s="4"/>
      <c r="F1845" s="4"/>
      <c r="G1845" s="3"/>
      <c r="H1845" s="4"/>
      <c r="I1845" s="4"/>
      <c r="J1845" s="14"/>
      <c r="K1845" s="29"/>
    </row>
    <row r="1846" spans="2:11" x14ac:dyDescent="0.25">
      <c r="B1846" s="1"/>
      <c r="C1846" s="4"/>
      <c r="D1846" s="3"/>
      <c r="E1846" s="4"/>
      <c r="F1846" s="4"/>
      <c r="G1846" s="3"/>
      <c r="H1846" s="4"/>
      <c r="I1846" s="4"/>
      <c r="J1846" s="14"/>
      <c r="K1846" s="29"/>
    </row>
    <row r="1847" spans="2:11" x14ac:dyDescent="0.25">
      <c r="B1847" s="1"/>
      <c r="C1847" s="4"/>
      <c r="D1847" s="3"/>
      <c r="E1847" s="4"/>
      <c r="F1847" s="4"/>
      <c r="G1847" s="3"/>
      <c r="H1847" s="4"/>
      <c r="I1847" s="4"/>
      <c r="J1847" s="14"/>
      <c r="K1847" s="29"/>
    </row>
    <row r="1848" spans="2:11" x14ac:dyDescent="0.25">
      <c r="B1848" s="1"/>
      <c r="C1848" s="4"/>
      <c r="D1848" s="3"/>
      <c r="E1848" s="4"/>
      <c r="F1848" s="4"/>
      <c r="G1848" s="3"/>
      <c r="H1848" s="4"/>
      <c r="I1848" s="4"/>
      <c r="J1848" s="14"/>
      <c r="K1848" s="29"/>
    </row>
    <row r="1849" spans="2:11" x14ac:dyDescent="0.25">
      <c r="B1849" s="1"/>
      <c r="C1849" s="4"/>
      <c r="D1849" s="3"/>
      <c r="E1849" s="4"/>
      <c r="F1849" s="4"/>
      <c r="G1849" s="3"/>
      <c r="H1849" s="4"/>
      <c r="I1849" s="4"/>
      <c r="J1849" s="14"/>
      <c r="K1849" s="29"/>
    </row>
    <row r="1850" spans="2:11" x14ac:dyDescent="0.25">
      <c r="B1850" s="1"/>
      <c r="C1850" s="4"/>
      <c r="D1850" s="3"/>
      <c r="E1850" s="4"/>
      <c r="F1850" s="4"/>
      <c r="G1850" s="3"/>
      <c r="H1850" s="4"/>
      <c r="I1850" s="4"/>
      <c r="J1850" s="14"/>
      <c r="K1850" s="29"/>
    </row>
    <row r="1851" spans="2:11" x14ac:dyDescent="0.25">
      <c r="B1851" s="1"/>
      <c r="C1851" s="4"/>
      <c r="D1851" s="3"/>
      <c r="E1851" s="4"/>
      <c r="F1851" s="4"/>
      <c r="G1851" s="3"/>
      <c r="H1851" s="4"/>
      <c r="I1851" s="4"/>
      <c r="J1851" s="14"/>
      <c r="K1851" s="29"/>
    </row>
    <row r="1852" spans="2:11" x14ac:dyDescent="0.25">
      <c r="B1852" s="1"/>
      <c r="C1852" s="4"/>
      <c r="D1852" s="3"/>
      <c r="E1852" s="4"/>
      <c r="F1852" s="4"/>
      <c r="G1852" s="3"/>
      <c r="H1852" s="4"/>
      <c r="I1852" s="4"/>
      <c r="J1852" s="14"/>
      <c r="K1852" s="29"/>
    </row>
    <row r="1853" spans="2:11" x14ac:dyDescent="0.25">
      <c r="B1853" s="1"/>
      <c r="C1853" s="4"/>
      <c r="D1853" s="3"/>
      <c r="E1853" s="4"/>
      <c r="F1853" s="4"/>
      <c r="G1853" s="3"/>
      <c r="H1853" s="4"/>
      <c r="I1853" s="4"/>
      <c r="J1853" s="14"/>
      <c r="K1853" s="29"/>
    </row>
    <row r="1854" spans="2:11" x14ac:dyDescent="0.25">
      <c r="B1854" s="1"/>
      <c r="C1854" s="4"/>
      <c r="D1854" s="3"/>
      <c r="E1854" s="4"/>
      <c r="F1854" s="4"/>
      <c r="G1854" s="3"/>
      <c r="H1854" s="4"/>
      <c r="I1854" s="4"/>
      <c r="J1854" s="14"/>
      <c r="K1854" s="29"/>
    </row>
    <row r="1855" spans="2:11" x14ac:dyDescent="0.25">
      <c r="B1855" s="1"/>
      <c r="C1855" s="4"/>
      <c r="D1855" s="3"/>
      <c r="E1855" s="4"/>
      <c r="F1855" s="4"/>
      <c r="G1855" s="3"/>
      <c r="H1855" s="4"/>
      <c r="I1855" s="4"/>
      <c r="J1855" s="14"/>
      <c r="K1855" s="29"/>
    </row>
    <row r="1856" spans="2:11" x14ac:dyDescent="0.25">
      <c r="B1856" s="1"/>
      <c r="C1856" s="4"/>
      <c r="D1856" s="3"/>
      <c r="E1856" s="4"/>
      <c r="F1856" s="4"/>
      <c r="G1856" s="3"/>
      <c r="H1856" s="4"/>
      <c r="I1856" s="4"/>
      <c r="J1856" s="14"/>
      <c r="K1856" s="29"/>
    </row>
    <row r="1857" spans="2:11" x14ac:dyDescent="0.25">
      <c r="B1857" s="1"/>
      <c r="C1857" s="4"/>
      <c r="D1857" s="3"/>
      <c r="E1857" s="4"/>
      <c r="F1857" s="4"/>
      <c r="G1857" s="3"/>
      <c r="H1857" s="4"/>
      <c r="I1857" s="4"/>
      <c r="J1857" s="14"/>
      <c r="K1857" s="29"/>
    </row>
    <row r="1858" spans="2:11" x14ac:dyDescent="0.25">
      <c r="B1858" s="1"/>
      <c r="C1858" s="4"/>
      <c r="D1858" s="3"/>
      <c r="E1858" s="4"/>
      <c r="F1858" s="4"/>
      <c r="G1858" s="3"/>
      <c r="H1858" s="4"/>
      <c r="I1858" s="4"/>
      <c r="J1858" s="14"/>
      <c r="K1858" s="29"/>
    </row>
    <row r="1859" spans="2:11" x14ac:dyDescent="0.25">
      <c r="B1859" s="1"/>
      <c r="C1859" s="4"/>
      <c r="D1859" s="3"/>
      <c r="E1859" s="4"/>
      <c r="F1859" s="4"/>
      <c r="G1859" s="3"/>
      <c r="H1859" s="4"/>
      <c r="I1859" s="4"/>
      <c r="J1859" s="14"/>
      <c r="K1859" s="29"/>
    </row>
    <row r="1860" spans="2:11" x14ac:dyDescent="0.25">
      <c r="B1860" s="1"/>
      <c r="C1860" s="4"/>
      <c r="D1860" s="3"/>
      <c r="E1860" s="4"/>
      <c r="F1860" s="4"/>
      <c r="G1860" s="3"/>
      <c r="H1860" s="4"/>
      <c r="I1860" s="4"/>
      <c r="J1860" s="14"/>
      <c r="K1860" s="29"/>
    </row>
    <row r="1861" spans="2:11" x14ac:dyDescent="0.25">
      <c r="B1861" s="1"/>
      <c r="C1861" s="4"/>
      <c r="D1861" s="3"/>
      <c r="E1861" s="4"/>
      <c r="F1861" s="4"/>
      <c r="G1861" s="3"/>
      <c r="H1861" s="4"/>
      <c r="I1861" s="4"/>
      <c r="J1861" s="14"/>
      <c r="K1861" s="29"/>
    </row>
    <row r="1862" spans="2:11" x14ac:dyDescent="0.25">
      <c r="B1862" s="1"/>
      <c r="C1862" s="4"/>
      <c r="D1862" s="3"/>
      <c r="E1862" s="4"/>
      <c r="F1862" s="4"/>
      <c r="G1862" s="3"/>
      <c r="H1862" s="4"/>
      <c r="I1862" s="4"/>
      <c r="J1862" s="14"/>
      <c r="K1862" s="29"/>
    </row>
    <row r="1863" spans="2:11" x14ac:dyDescent="0.25">
      <c r="B1863" s="1"/>
      <c r="C1863" s="4"/>
      <c r="D1863" s="3"/>
      <c r="E1863" s="4"/>
      <c r="F1863" s="4"/>
      <c r="G1863" s="3"/>
      <c r="H1863" s="4"/>
      <c r="I1863" s="4"/>
      <c r="J1863" s="14"/>
      <c r="K1863" s="29"/>
    </row>
    <row r="1864" spans="2:11" x14ac:dyDescent="0.25">
      <c r="B1864" s="1"/>
      <c r="C1864" s="4"/>
      <c r="D1864" s="3"/>
      <c r="E1864" s="4"/>
      <c r="F1864" s="4"/>
      <c r="G1864" s="3"/>
      <c r="H1864" s="4"/>
      <c r="I1864" s="4"/>
      <c r="J1864" s="14"/>
      <c r="K1864" s="29"/>
    </row>
    <row r="1865" spans="2:11" x14ac:dyDescent="0.25">
      <c r="B1865" s="1"/>
      <c r="C1865" s="4"/>
      <c r="D1865" s="3"/>
      <c r="E1865" s="4"/>
      <c r="F1865" s="4"/>
      <c r="G1865" s="3"/>
      <c r="H1865" s="4"/>
      <c r="I1865" s="4"/>
      <c r="J1865" s="14"/>
      <c r="K1865" s="29"/>
    </row>
    <row r="1866" spans="2:11" x14ac:dyDescent="0.25">
      <c r="B1866" s="1"/>
      <c r="C1866" s="4"/>
      <c r="D1866" s="3"/>
      <c r="E1866" s="4"/>
      <c r="F1866" s="4"/>
      <c r="G1866" s="3"/>
      <c r="H1866" s="4"/>
      <c r="I1866" s="4"/>
      <c r="J1866" s="14"/>
      <c r="K1866" s="29"/>
    </row>
    <row r="1867" spans="2:11" x14ac:dyDescent="0.25">
      <c r="B1867" s="1"/>
      <c r="C1867" s="4"/>
      <c r="D1867" s="3"/>
      <c r="E1867" s="4"/>
      <c r="F1867" s="4"/>
      <c r="G1867" s="3"/>
      <c r="H1867" s="4"/>
      <c r="I1867" s="4"/>
      <c r="J1867" s="14"/>
      <c r="K1867" s="29"/>
    </row>
    <row r="1868" spans="2:11" x14ac:dyDescent="0.25">
      <c r="B1868" s="1"/>
      <c r="C1868" s="4"/>
      <c r="D1868" s="3"/>
      <c r="E1868" s="4"/>
      <c r="F1868" s="4"/>
      <c r="G1868" s="3"/>
      <c r="H1868" s="4"/>
      <c r="I1868" s="4"/>
      <c r="J1868" s="14"/>
      <c r="K1868" s="29"/>
    </row>
    <row r="1869" spans="2:11" x14ac:dyDescent="0.25">
      <c r="B1869" s="1"/>
      <c r="C1869" s="4"/>
      <c r="D1869" s="3"/>
      <c r="E1869" s="4"/>
      <c r="F1869" s="4"/>
      <c r="G1869" s="3"/>
      <c r="H1869" s="4"/>
      <c r="I1869" s="4"/>
      <c r="J1869" s="14"/>
      <c r="K1869" s="29"/>
    </row>
    <row r="1870" spans="2:11" x14ac:dyDescent="0.25">
      <c r="B1870" s="1"/>
      <c r="C1870" s="4"/>
      <c r="D1870" s="3"/>
      <c r="E1870" s="4"/>
      <c r="F1870" s="4"/>
      <c r="G1870" s="3"/>
      <c r="H1870" s="4"/>
      <c r="I1870" s="4"/>
      <c r="J1870" s="14"/>
      <c r="K1870" s="29"/>
    </row>
    <row r="1871" spans="2:11" x14ac:dyDescent="0.25">
      <c r="B1871" s="1"/>
      <c r="C1871" s="4"/>
      <c r="D1871" s="3"/>
      <c r="E1871" s="4"/>
      <c r="F1871" s="4"/>
      <c r="G1871" s="3"/>
      <c r="H1871" s="4"/>
      <c r="I1871" s="4"/>
      <c r="J1871" s="14"/>
      <c r="K1871" s="29"/>
    </row>
    <row r="1872" spans="2:11" x14ac:dyDescent="0.25">
      <c r="B1872" s="1"/>
      <c r="C1872" s="4"/>
      <c r="D1872" s="3"/>
      <c r="E1872" s="4"/>
      <c r="F1872" s="4"/>
      <c r="G1872" s="3"/>
      <c r="H1872" s="4"/>
      <c r="I1872" s="4"/>
      <c r="J1872" s="14"/>
      <c r="K1872" s="29"/>
    </row>
    <row r="1873" spans="2:11" x14ac:dyDescent="0.25">
      <c r="B1873" s="1"/>
      <c r="C1873" s="4"/>
      <c r="D1873" s="3"/>
      <c r="E1873" s="4"/>
      <c r="F1873" s="4"/>
      <c r="G1873" s="3"/>
      <c r="H1873" s="4"/>
      <c r="I1873" s="4"/>
      <c r="J1873" s="14"/>
      <c r="K1873" s="29"/>
    </row>
    <row r="1874" spans="2:11" x14ac:dyDescent="0.25">
      <c r="B1874" s="1"/>
      <c r="C1874" s="4"/>
      <c r="D1874" s="3"/>
      <c r="E1874" s="4"/>
      <c r="F1874" s="4"/>
      <c r="G1874" s="3"/>
      <c r="H1874" s="4"/>
      <c r="I1874" s="4"/>
      <c r="J1874" s="14"/>
      <c r="K1874" s="29"/>
    </row>
    <row r="1875" spans="2:11" x14ac:dyDescent="0.25">
      <c r="B1875" s="1"/>
      <c r="C1875" s="4"/>
      <c r="D1875" s="3"/>
      <c r="E1875" s="4"/>
      <c r="F1875" s="4"/>
      <c r="G1875" s="3"/>
      <c r="H1875" s="4"/>
      <c r="I1875" s="4"/>
      <c r="J1875" s="14"/>
      <c r="K1875" s="29"/>
    </row>
    <row r="1876" spans="2:11" x14ac:dyDescent="0.25">
      <c r="B1876" s="1"/>
      <c r="C1876" s="4"/>
      <c r="D1876" s="3"/>
      <c r="E1876" s="4"/>
      <c r="F1876" s="4"/>
      <c r="G1876" s="3"/>
      <c r="H1876" s="4"/>
      <c r="I1876" s="4"/>
      <c r="J1876" s="14"/>
      <c r="K1876" s="29"/>
    </row>
    <row r="1877" spans="2:11" x14ac:dyDescent="0.25">
      <c r="B1877" s="1"/>
      <c r="C1877" s="4"/>
      <c r="D1877" s="3"/>
      <c r="E1877" s="4"/>
      <c r="F1877" s="4"/>
      <c r="G1877" s="3"/>
      <c r="H1877" s="4"/>
      <c r="I1877" s="4"/>
      <c r="J1877" s="14"/>
      <c r="K1877" s="29"/>
    </row>
    <row r="1878" spans="2:11" x14ac:dyDescent="0.25">
      <c r="B1878" s="1"/>
      <c r="C1878" s="4"/>
      <c r="D1878" s="3"/>
      <c r="E1878" s="4"/>
      <c r="F1878" s="4"/>
      <c r="G1878" s="3"/>
      <c r="H1878" s="4"/>
      <c r="I1878" s="4"/>
      <c r="J1878" s="14"/>
      <c r="K1878" s="29"/>
    </row>
    <row r="1879" spans="2:11" x14ac:dyDescent="0.25">
      <c r="B1879" s="1"/>
      <c r="C1879" s="4"/>
      <c r="D1879" s="3"/>
      <c r="E1879" s="4"/>
      <c r="F1879" s="4"/>
      <c r="G1879" s="3"/>
      <c r="H1879" s="4"/>
      <c r="I1879" s="4"/>
      <c r="J1879" s="14"/>
      <c r="K1879" s="29"/>
    </row>
    <row r="1880" spans="2:11" x14ac:dyDescent="0.25">
      <c r="B1880" s="1"/>
      <c r="C1880" s="4"/>
      <c r="D1880" s="3"/>
      <c r="E1880" s="4"/>
      <c r="F1880" s="4"/>
      <c r="G1880" s="3"/>
      <c r="H1880" s="4"/>
      <c r="I1880" s="4"/>
      <c r="J1880" s="14"/>
      <c r="K1880" s="29"/>
    </row>
    <row r="1881" spans="2:11" x14ac:dyDescent="0.25">
      <c r="B1881" s="1"/>
      <c r="C1881" s="4"/>
      <c r="D1881" s="3"/>
      <c r="E1881" s="4"/>
      <c r="F1881" s="4"/>
      <c r="G1881" s="3"/>
      <c r="H1881" s="4"/>
      <c r="I1881" s="4"/>
      <c r="J1881" s="14"/>
      <c r="K1881" s="29"/>
    </row>
    <row r="1882" spans="2:11" x14ac:dyDescent="0.25">
      <c r="B1882" s="1"/>
      <c r="C1882" s="4"/>
      <c r="D1882" s="3"/>
      <c r="E1882" s="4"/>
      <c r="F1882" s="4"/>
      <c r="G1882" s="3"/>
      <c r="H1882" s="4"/>
      <c r="I1882" s="4"/>
      <c r="J1882" s="14"/>
      <c r="K1882" s="29"/>
    </row>
    <row r="1883" spans="2:11" x14ac:dyDescent="0.25">
      <c r="B1883" s="1"/>
      <c r="C1883" s="4"/>
      <c r="D1883" s="3"/>
      <c r="E1883" s="4"/>
      <c r="F1883" s="4"/>
      <c r="G1883" s="3"/>
      <c r="H1883" s="4"/>
      <c r="I1883" s="4"/>
      <c r="J1883" s="14"/>
      <c r="K1883" s="29"/>
    </row>
    <row r="1884" spans="2:11" x14ac:dyDescent="0.25">
      <c r="B1884" s="1"/>
      <c r="C1884" s="4"/>
      <c r="D1884" s="3"/>
      <c r="E1884" s="4"/>
      <c r="F1884" s="4"/>
      <c r="G1884" s="3"/>
      <c r="H1884" s="4"/>
      <c r="I1884" s="4"/>
      <c r="J1884" s="14"/>
      <c r="K1884" s="29"/>
    </row>
    <row r="1885" spans="2:11" x14ac:dyDescent="0.25">
      <c r="B1885" s="1"/>
      <c r="C1885" s="4"/>
      <c r="D1885" s="3"/>
      <c r="E1885" s="4"/>
      <c r="F1885" s="4"/>
      <c r="G1885" s="3"/>
      <c r="H1885" s="4"/>
      <c r="I1885" s="4"/>
      <c r="J1885" s="14"/>
      <c r="K1885" s="29"/>
    </row>
    <row r="1886" spans="2:11" x14ac:dyDescent="0.25">
      <c r="B1886" s="1"/>
      <c r="C1886" s="4"/>
      <c r="D1886" s="3"/>
      <c r="E1886" s="4"/>
      <c r="F1886" s="4"/>
      <c r="G1886" s="3"/>
      <c r="H1886" s="4"/>
      <c r="I1886" s="4"/>
      <c r="J1886" s="14"/>
      <c r="K1886" s="29"/>
    </row>
    <row r="1887" spans="2:11" x14ac:dyDescent="0.25">
      <c r="B1887" s="1"/>
      <c r="C1887" s="4"/>
      <c r="D1887" s="3"/>
      <c r="E1887" s="4"/>
      <c r="F1887" s="4"/>
      <c r="G1887" s="3"/>
      <c r="H1887" s="4"/>
      <c r="I1887" s="4"/>
      <c r="J1887" s="14"/>
      <c r="K1887" s="29"/>
    </row>
    <row r="1888" spans="2:11" x14ac:dyDescent="0.25">
      <c r="B1888" s="1"/>
      <c r="C1888" s="4"/>
      <c r="D1888" s="3"/>
      <c r="E1888" s="4"/>
      <c r="F1888" s="4"/>
      <c r="G1888" s="3"/>
      <c r="H1888" s="4"/>
      <c r="I1888" s="4"/>
      <c r="J1888" s="14"/>
      <c r="K1888" s="29"/>
    </row>
    <row r="1889" spans="2:11" x14ac:dyDescent="0.25">
      <c r="B1889" s="1"/>
      <c r="C1889" s="4"/>
      <c r="D1889" s="3"/>
      <c r="E1889" s="4"/>
      <c r="F1889" s="4"/>
      <c r="G1889" s="3"/>
      <c r="H1889" s="4"/>
      <c r="I1889" s="4"/>
      <c r="J1889" s="14"/>
      <c r="K1889" s="29"/>
    </row>
    <row r="1890" spans="2:11" x14ac:dyDescent="0.25">
      <c r="B1890" s="1"/>
      <c r="C1890" s="4"/>
      <c r="D1890" s="3"/>
      <c r="E1890" s="4"/>
      <c r="F1890" s="4"/>
      <c r="G1890" s="3"/>
      <c r="H1890" s="4"/>
      <c r="I1890" s="4"/>
      <c r="J1890" s="14"/>
      <c r="K1890" s="29"/>
    </row>
    <row r="1891" spans="2:11" x14ac:dyDescent="0.25">
      <c r="B1891" s="1"/>
      <c r="C1891" s="4"/>
      <c r="D1891" s="3"/>
      <c r="E1891" s="4"/>
      <c r="F1891" s="4"/>
      <c r="G1891" s="3"/>
      <c r="H1891" s="4"/>
      <c r="I1891" s="4"/>
      <c r="J1891" s="14"/>
      <c r="K1891" s="29"/>
    </row>
    <row r="1892" spans="2:11" x14ac:dyDescent="0.25">
      <c r="B1892" s="1"/>
      <c r="C1892" s="4"/>
      <c r="D1892" s="3"/>
      <c r="E1892" s="4"/>
      <c r="F1892" s="4"/>
      <c r="G1892" s="3"/>
      <c r="H1892" s="4"/>
      <c r="I1892" s="4"/>
      <c r="J1892" s="14"/>
      <c r="K1892" s="29"/>
    </row>
    <row r="1893" spans="2:11" x14ac:dyDescent="0.25">
      <c r="B1893" s="1"/>
      <c r="C1893" s="4"/>
      <c r="D1893" s="3"/>
      <c r="E1893" s="4"/>
      <c r="F1893" s="4"/>
      <c r="G1893" s="3"/>
      <c r="H1893" s="4"/>
      <c r="I1893" s="4"/>
      <c r="J1893" s="14"/>
      <c r="K1893" s="29"/>
    </row>
    <row r="1894" spans="2:11" x14ac:dyDescent="0.25">
      <c r="B1894" s="1"/>
      <c r="C1894" s="4"/>
      <c r="D1894" s="3"/>
      <c r="E1894" s="4"/>
      <c r="F1894" s="4"/>
      <c r="G1894" s="3"/>
      <c r="H1894" s="4"/>
      <c r="I1894" s="4"/>
      <c r="J1894" s="14"/>
      <c r="K1894" s="29"/>
    </row>
    <row r="1895" spans="2:11" x14ac:dyDescent="0.25">
      <c r="B1895" s="1"/>
      <c r="C1895" s="4"/>
      <c r="D1895" s="3"/>
      <c r="E1895" s="4"/>
      <c r="F1895" s="4"/>
      <c r="G1895" s="3"/>
      <c r="H1895" s="4"/>
      <c r="I1895" s="4"/>
      <c r="J1895" s="14"/>
      <c r="K1895" s="29"/>
    </row>
    <row r="1896" spans="2:11" x14ac:dyDescent="0.25">
      <c r="B1896" s="1"/>
      <c r="C1896" s="4"/>
      <c r="D1896" s="3"/>
      <c r="E1896" s="4"/>
      <c r="F1896" s="4"/>
      <c r="G1896" s="3"/>
      <c r="H1896" s="4"/>
      <c r="I1896" s="4"/>
      <c r="J1896" s="14"/>
      <c r="K1896" s="29"/>
    </row>
    <row r="1897" spans="2:11" x14ac:dyDescent="0.25">
      <c r="B1897" s="1"/>
      <c r="C1897" s="4"/>
      <c r="D1897" s="3"/>
      <c r="E1897" s="4"/>
      <c r="F1897" s="4"/>
      <c r="G1897" s="3"/>
      <c r="H1897" s="4"/>
      <c r="I1897" s="4"/>
      <c r="J1897" s="14"/>
      <c r="K1897" s="29"/>
    </row>
    <row r="1898" spans="2:11" x14ac:dyDescent="0.25">
      <c r="B1898" s="1"/>
      <c r="C1898" s="4"/>
      <c r="D1898" s="3"/>
      <c r="E1898" s="4"/>
      <c r="F1898" s="4"/>
      <c r="G1898" s="3"/>
      <c r="H1898" s="4"/>
      <c r="I1898" s="4"/>
      <c r="J1898" s="14"/>
      <c r="K1898" s="29"/>
    </row>
    <row r="1899" spans="2:11" x14ac:dyDescent="0.25">
      <c r="B1899" s="1"/>
      <c r="C1899" s="4"/>
      <c r="D1899" s="3"/>
      <c r="E1899" s="4"/>
      <c r="F1899" s="4"/>
      <c r="G1899" s="3"/>
      <c r="H1899" s="4"/>
      <c r="I1899" s="4"/>
      <c r="J1899" s="14"/>
      <c r="K1899" s="29"/>
    </row>
    <row r="1900" spans="2:11" x14ac:dyDescent="0.25">
      <c r="B1900" s="1"/>
      <c r="C1900" s="4"/>
      <c r="D1900" s="3"/>
      <c r="E1900" s="4"/>
      <c r="F1900" s="4"/>
      <c r="G1900" s="3"/>
      <c r="H1900" s="4"/>
      <c r="I1900" s="4"/>
      <c r="J1900" s="14"/>
      <c r="K1900" s="29"/>
    </row>
    <row r="1901" spans="2:11" x14ac:dyDescent="0.25">
      <c r="B1901" s="1"/>
      <c r="C1901" s="4"/>
      <c r="D1901" s="3"/>
      <c r="E1901" s="4"/>
      <c r="F1901" s="4"/>
      <c r="G1901" s="3"/>
      <c r="H1901" s="4"/>
      <c r="I1901" s="4"/>
      <c r="J1901" s="14"/>
      <c r="K1901" s="29"/>
    </row>
    <row r="1902" spans="2:11" x14ac:dyDescent="0.25">
      <c r="B1902" s="1"/>
      <c r="C1902" s="4"/>
      <c r="D1902" s="3"/>
      <c r="E1902" s="4"/>
      <c r="F1902" s="4"/>
      <c r="G1902" s="3"/>
      <c r="H1902" s="4"/>
      <c r="I1902" s="4"/>
      <c r="J1902" s="14"/>
      <c r="K1902" s="29"/>
    </row>
    <row r="1903" spans="2:11" x14ac:dyDescent="0.25">
      <c r="B1903" s="1"/>
      <c r="C1903" s="4"/>
      <c r="D1903" s="3"/>
      <c r="E1903" s="4"/>
      <c r="F1903" s="4"/>
      <c r="G1903" s="3"/>
      <c r="H1903" s="4"/>
      <c r="I1903" s="4"/>
      <c r="J1903" s="14"/>
      <c r="K1903" s="29"/>
    </row>
    <row r="1904" spans="2:11" x14ac:dyDescent="0.25">
      <c r="B1904" s="1"/>
      <c r="C1904" s="4"/>
      <c r="D1904" s="3"/>
      <c r="E1904" s="4"/>
      <c r="F1904" s="4"/>
      <c r="G1904" s="3"/>
      <c r="H1904" s="4"/>
      <c r="I1904" s="4"/>
      <c r="J1904" s="14"/>
      <c r="K1904" s="29"/>
    </row>
    <row r="1905" spans="2:11" x14ac:dyDescent="0.25">
      <c r="B1905" s="1"/>
      <c r="C1905" s="4"/>
      <c r="D1905" s="3"/>
      <c r="E1905" s="4"/>
      <c r="F1905" s="4"/>
      <c r="G1905" s="3"/>
      <c r="H1905" s="4"/>
      <c r="I1905" s="4"/>
      <c r="J1905" s="14"/>
      <c r="K1905" s="29"/>
    </row>
    <row r="1906" spans="2:11" x14ac:dyDescent="0.25">
      <c r="B1906" s="1"/>
      <c r="C1906" s="4"/>
      <c r="D1906" s="3"/>
      <c r="E1906" s="4"/>
      <c r="F1906" s="4"/>
      <c r="G1906" s="3"/>
      <c r="H1906" s="4"/>
      <c r="I1906" s="4"/>
      <c r="J1906" s="14"/>
      <c r="K1906" s="29"/>
    </row>
    <row r="1907" spans="2:11" x14ac:dyDescent="0.25">
      <c r="B1907" s="1"/>
      <c r="C1907" s="4"/>
      <c r="D1907" s="3"/>
      <c r="E1907" s="4"/>
      <c r="F1907" s="4"/>
      <c r="G1907" s="3"/>
      <c r="H1907" s="4"/>
      <c r="I1907" s="4"/>
      <c r="J1907" s="14"/>
      <c r="K1907" s="29"/>
    </row>
    <row r="1908" spans="2:11" x14ac:dyDescent="0.25">
      <c r="B1908" s="1"/>
      <c r="C1908" s="4"/>
      <c r="D1908" s="3"/>
      <c r="E1908" s="4"/>
      <c r="F1908" s="4"/>
      <c r="G1908" s="3"/>
      <c r="H1908" s="4"/>
      <c r="I1908" s="4"/>
      <c r="J1908" s="14"/>
      <c r="K1908" s="29"/>
    </row>
    <row r="1909" spans="2:11" x14ac:dyDescent="0.25">
      <c r="B1909" s="1"/>
      <c r="C1909" s="4"/>
      <c r="D1909" s="3"/>
      <c r="E1909" s="4"/>
      <c r="F1909" s="4"/>
      <c r="G1909" s="3"/>
      <c r="H1909" s="4"/>
      <c r="I1909" s="4"/>
      <c r="J1909" s="14"/>
      <c r="K1909" s="29"/>
    </row>
    <row r="1910" spans="2:11" x14ac:dyDescent="0.25">
      <c r="B1910" s="1"/>
      <c r="C1910" s="4"/>
      <c r="D1910" s="3"/>
      <c r="E1910" s="4"/>
      <c r="F1910" s="4"/>
      <c r="G1910" s="3"/>
      <c r="H1910" s="4"/>
      <c r="I1910" s="4"/>
      <c r="J1910" s="14"/>
      <c r="K1910" s="29"/>
    </row>
    <row r="1911" spans="2:11" x14ac:dyDescent="0.25">
      <c r="B1911" s="1"/>
      <c r="C1911" s="4"/>
      <c r="D1911" s="3"/>
      <c r="E1911" s="4"/>
      <c r="F1911" s="4"/>
      <c r="G1911" s="3"/>
      <c r="H1911" s="4"/>
      <c r="I1911" s="4"/>
      <c r="J1911" s="14"/>
      <c r="K1911" s="29"/>
    </row>
    <row r="1912" spans="2:11" x14ac:dyDescent="0.25">
      <c r="B1912" s="1"/>
      <c r="C1912" s="4"/>
      <c r="D1912" s="3"/>
      <c r="E1912" s="4"/>
      <c r="F1912" s="4"/>
      <c r="G1912" s="3"/>
      <c r="H1912" s="4"/>
      <c r="I1912" s="4"/>
      <c r="J1912" s="14"/>
      <c r="K1912" s="29"/>
    </row>
    <row r="1913" spans="2:11" x14ac:dyDescent="0.25">
      <c r="B1913" s="1"/>
      <c r="C1913" s="4"/>
      <c r="D1913" s="3"/>
      <c r="E1913" s="4"/>
      <c r="F1913" s="4"/>
      <c r="G1913" s="3"/>
      <c r="H1913" s="4"/>
      <c r="I1913" s="4"/>
      <c r="J1913" s="14"/>
      <c r="K1913" s="29"/>
    </row>
    <row r="1914" spans="2:11" x14ac:dyDescent="0.25">
      <c r="B1914" s="1"/>
      <c r="C1914" s="4"/>
      <c r="D1914" s="3"/>
      <c r="E1914" s="4"/>
      <c r="F1914" s="4"/>
      <c r="G1914" s="3"/>
      <c r="H1914" s="4"/>
      <c r="I1914" s="4"/>
      <c r="J1914" s="14"/>
      <c r="K1914" s="29"/>
    </row>
    <row r="1915" spans="2:11" x14ac:dyDescent="0.25">
      <c r="B1915" s="1"/>
      <c r="C1915" s="4"/>
      <c r="D1915" s="3"/>
      <c r="E1915" s="4"/>
      <c r="F1915" s="4"/>
      <c r="G1915" s="3"/>
      <c r="H1915" s="4"/>
      <c r="I1915" s="4"/>
      <c r="J1915" s="14"/>
      <c r="K1915" s="29"/>
    </row>
    <row r="1916" spans="2:11" x14ac:dyDescent="0.25">
      <c r="B1916" s="1"/>
      <c r="C1916" s="4"/>
      <c r="D1916" s="3"/>
      <c r="E1916" s="4"/>
      <c r="F1916" s="4"/>
      <c r="G1916" s="3"/>
      <c r="H1916" s="4"/>
      <c r="I1916" s="4"/>
      <c r="J1916" s="14"/>
      <c r="K1916" s="29"/>
    </row>
    <row r="1917" spans="2:11" x14ac:dyDescent="0.25">
      <c r="B1917" s="1"/>
      <c r="C1917" s="4"/>
      <c r="D1917" s="3"/>
      <c r="E1917" s="4"/>
      <c r="F1917" s="4"/>
      <c r="G1917" s="3"/>
      <c r="H1917" s="4"/>
      <c r="I1917" s="4"/>
      <c r="J1917" s="14"/>
      <c r="K1917" s="29"/>
    </row>
    <row r="1918" spans="2:11" x14ac:dyDescent="0.25">
      <c r="B1918" s="1"/>
      <c r="C1918" s="4"/>
      <c r="D1918" s="3"/>
      <c r="E1918" s="4"/>
      <c r="F1918" s="4"/>
      <c r="G1918" s="3"/>
      <c r="H1918" s="4"/>
      <c r="I1918" s="4"/>
      <c r="J1918" s="14"/>
      <c r="K1918" s="29"/>
    </row>
    <row r="1919" spans="2:11" x14ac:dyDescent="0.25">
      <c r="B1919" s="1"/>
      <c r="C1919" s="4"/>
      <c r="D1919" s="3"/>
      <c r="E1919" s="4"/>
      <c r="F1919" s="4"/>
      <c r="G1919" s="3"/>
      <c r="H1919" s="4"/>
      <c r="I1919" s="4"/>
      <c r="J1919" s="14"/>
      <c r="K1919" s="29"/>
    </row>
    <row r="1920" spans="2:11" x14ac:dyDescent="0.25">
      <c r="B1920" s="1"/>
      <c r="C1920" s="4"/>
      <c r="D1920" s="3"/>
      <c r="E1920" s="4"/>
      <c r="F1920" s="4"/>
      <c r="G1920" s="3"/>
      <c r="H1920" s="4"/>
      <c r="I1920" s="4"/>
      <c r="J1920" s="14"/>
      <c r="K1920" s="29"/>
    </row>
    <row r="1921" spans="2:11" x14ac:dyDescent="0.25">
      <c r="B1921" s="1"/>
      <c r="C1921" s="4"/>
      <c r="D1921" s="3"/>
      <c r="E1921" s="4"/>
      <c r="F1921" s="4"/>
      <c r="G1921" s="3"/>
      <c r="H1921" s="4"/>
      <c r="I1921" s="4"/>
      <c r="J1921" s="14"/>
      <c r="K1921" s="29"/>
    </row>
    <row r="1922" spans="2:11" x14ac:dyDescent="0.25">
      <c r="B1922" s="1"/>
      <c r="C1922" s="4"/>
      <c r="D1922" s="3"/>
      <c r="E1922" s="4"/>
      <c r="F1922" s="4"/>
      <c r="G1922" s="3"/>
      <c r="H1922" s="4"/>
      <c r="I1922" s="4"/>
      <c r="J1922" s="14"/>
      <c r="K1922" s="29"/>
    </row>
    <row r="1923" spans="2:11" x14ac:dyDescent="0.25">
      <c r="B1923" s="1"/>
      <c r="C1923" s="4"/>
      <c r="D1923" s="3"/>
      <c r="E1923" s="4"/>
      <c r="F1923" s="4"/>
      <c r="G1923" s="3"/>
      <c r="H1923" s="4"/>
      <c r="I1923" s="4"/>
      <c r="J1923" s="14"/>
      <c r="K1923" s="29"/>
    </row>
    <row r="1924" spans="2:11" x14ac:dyDescent="0.25">
      <c r="B1924" s="1"/>
      <c r="C1924" s="4"/>
      <c r="D1924" s="3"/>
      <c r="E1924" s="4"/>
      <c r="F1924" s="4"/>
      <c r="G1924" s="3"/>
      <c r="H1924" s="4"/>
      <c r="I1924" s="4"/>
      <c r="J1924" s="14"/>
      <c r="K1924" s="29"/>
    </row>
    <row r="1925" spans="2:11" x14ac:dyDescent="0.25">
      <c r="B1925" s="1"/>
      <c r="C1925" s="4"/>
      <c r="D1925" s="3"/>
      <c r="E1925" s="4"/>
      <c r="F1925" s="4"/>
      <c r="G1925" s="3"/>
      <c r="H1925" s="4"/>
      <c r="I1925" s="4"/>
      <c r="J1925" s="14"/>
      <c r="K1925" s="29"/>
    </row>
    <row r="1926" spans="2:11" x14ac:dyDescent="0.25">
      <c r="B1926" s="1"/>
      <c r="C1926" s="4"/>
      <c r="D1926" s="3"/>
      <c r="E1926" s="4"/>
      <c r="F1926" s="4"/>
      <c r="G1926" s="3"/>
      <c r="H1926" s="4"/>
      <c r="I1926" s="4"/>
      <c r="J1926" s="14"/>
      <c r="K1926" s="29"/>
    </row>
    <row r="1927" spans="2:11" x14ac:dyDescent="0.25">
      <c r="B1927" s="1"/>
      <c r="C1927" s="4"/>
      <c r="D1927" s="3"/>
      <c r="E1927" s="4"/>
      <c r="F1927" s="4"/>
      <c r="G1927" s="3"/>
      <c r="H1927" s="4"/>
      <c r="I1927" s="4"/>
      <c r="J1927" s="14"/>
      <c r="K1927" s="29"/>
    </row>
    <row r="1928" spans="2:11" x14ac:dyDescent="0.25">
      <c r="B1928" s="1"/>
      <c r="C1928" s="4"/>
      <c r="D1928" s="3"/>
      <c r="E1928" s="4"/>
      <c r="F1928" s="4"/>
      <c r="G1928" s="3"/>
      <c r="H1928" s="4"/>
      <c r="I1928" s="4"/>
      <c r="J1928" s="14"/>
      <c r="K1928" s="29"/>
    </row>
    <row r="1929" spans="2:11" x14ac:dyDescent="0.25">
      <c r="B1929" s="1"/>
      <c r="C1929" s="4"/>
      <c r="D1929" s="3"/>
      <c r="E1929" s="4"/>
      <c r="F1929" s="4"/>
      <c r="G1929" s="3"/>
      <c r="H1929" s="4"/>
      <c r="I1929" s="4"/>
      <c r="J1929" s="14"/>
      <c r="K1929" s="29"/>
    </row>
    <row r="1930" spans="2:11" x14ac:dyDescent="0.25">
      <c r="B1930" s="1"/>
      <c r="C1930" s="4"/>
      <c r="D1930" s="3"/>
      <c r="E1930" s="4"/>
      <c r="F1930" s="4"/>
      <c r="G1930" s="3"/>
      <c r="H1930" s="4"/>
      <c r="I1930" s="4"/>
      <c r="J1930" s="14"/>
      <c r="K1930" s="29"/>
    </row>
    <row r="1931" spans="2:11" x14ac:dyDescent="0.25">
      <c r="B1931" s="1"/>
      <c r="C1931" s="4"/>
      <c r="D1931" s="3"/>
      <c r="E1931" s="4"/>
      <c r="F1931" s="4"/>
      <c r="G1931" s="3"/>
      <c r="H1931" s="4"/>
      <c r="I1931" s="4"/>
      <c r="J1931" s="14"/>
      <c r="K1931" s="29"/>
    </row>
    <row r="1932" spans="2:11" x14ac:dyDescent="0.25">
      <c r="B1932" s="1"/>
      <c r="C1932" s="4"/>
      <c r="D1932" s="3"/>
      <c r="E1932" s="4"/>
      <c r="F1932" s="4"/>
      <c r="G1932" s="3"/>
      <c r="H1932" s="4"/>
      <c r="I1932" s="4"/>
      <c r="J1932" s="14"/>
      <c r="K1932" s="29"/>
    </row>
    <row r="1933" spans="2:11" x14ac:dyDescent="0.25">
      <c r="B1933" s="1"/>
      <c r="C1933" s="4"/>
      <c r="D1933" s="3"/>
      <c r="E1933" s="4"/>
      <c r="F1933" s="4"/>
      <c r="G1933" s="3"/>
      <c r="H1933" s="4"/>
      <c r="I1933" s="4"/>
      <c r="J1933" s="14"/>
      <c r="K1933" s="29"/>
    </row>
    <row r="1934" spans="2:11" x14ac:dyDescent="0.25">
      <c r="B1934" s="1"/>
      <c r="C1934" s="4"/>
      <c r="D1934" s="3"/>
      <c r="E1934" s="4"/>
      <c r="F1934" s="4"/>
      <c r="G1934" s="3"/>
      <c r="H1934" s="4"/>
      <c r="I1934" s="4"/>
      <c r="J1934" s="14"/>
      <c r="K1934" s="29"/>
    </row>
    <row r="1935" spans="2:11" x14ac:dyDescent="0.25">
      <c r="B1935" s="1"/>
      <c r="C1935" s="4"/>
      <c r="D1935" s="3"/>
      <c r="E1935" s="4"/>
      <c r="F1935" s="4"/>
      <c r="G1935" s="3"/>
      <c r="H1935" s="4"/>
      <c r="I1935" s="4"/>
      <c r="J1935" s="14"/>
      <c r="K1935" s="29"/>
    </row>
    <row r="1936" spans="2:11" x14ac:dyDescent="0.25">
      <c r="B1936" s="1"/>
      <c r="C1936" s="4"/>
      <c r="D1936" s="3"/>
      <c r="E1936" s="4"/>
      <c r="F1936" s="4"/>
      <c r="G1936" s="3"/>
      <c r="H1936" s="4"/>
      <c r="I1936" s="4"/>
      <c r="J1936" s="14"/>
      <c r="K1936" s="29"/>
    </row>
    <row r="1937" spans="2:11" x14ac:dyDescent="0.25">
      <c r="B1937" s="1"/>
      <c r="C1937" s="4"/>
      <c r="D1937" s="3"/>
      <c r="E1937" s="4"/>
      <c r="F1937" s="4"/>
      <c r="G1937" s="3"/>
      <c r="H1937" s="4"/>
      <c r="I1937" s="4"/>
      <c r="J1937" s="14"/>
      <c r="K1937" s="29"/>
    </row>
    <row r="1938" spans="2:11" x14ac:dyDescent="0.25">
      <c r="B1938" s="1"/>
      <c r="C1938" s="4"/>
      <c r="D1938" s="3"/>
      <c r="E1938" s="4"/>
      <c r="F1938" s="4"/>
      <c r="G1938" s="3"/>
      <c r="H1938" s="4"/>
      <c r="I1938" s="4"/>
      <c r="J1938" s="14"/>
      <c r="K1938" s="29"/>
    </row>
    <row r="1939" spans="2:11" x14ac:dyDescent="0.25">
      <c r="B1939" s="1"/>
      <c r="C1939" s="4"/>
      <c r="D1939" s="3"/>
      <c r="E1939" s="4"/>
      <c r="F1939" s="4"/>
      <c r="G1939" s="3"/>
      <c r="H1939" s="4"/>
      <c r="I1939" s="4"/>
      <c r="J1939" s="14"/>
      <c r="K1939" s="29"/>
    </row>
    <row r="1940" spans="2:11" x14ac:dyDescent="0.25">
      <c r="B1940" s="1"/>
      <c r="C1940" s="4"/>
      <c r="D1940" s="3"/>
      <c r="E1940" s="4"/>
      <c r="F1940" s="4"/>
      <c r="G1940" s="3"/>
      <c r="H1940" s="4"/>
      <c r="I1940" s="4"/>
      <c r="J1940" s="14"/>
      <c r="K1940" s="29"/>
    </row>
    <row r="1941" spans="2:11" x14ac:dyDescent="0.25">
      <c r="B1941" s="1"/>
      <c r="C1941" s="4"/>
      <c r="D1941" s="3"/>
      <c r="E1941" s="4"/>
      <c r="F1941" s="4"/>
      <c r="G1941" s="3"/>
      <c r="H1941" s="4"/>
      <c r="I1941" s="4"/>
      <c r="J1941" s="14"/>
      <c r="K1941" s="29"/>
    </row>
    <row r="1942" spans="2:11" x14ac:dyDescent="0.25">
      <c r="B1942" s="1"/>
      <c r="C1942" s="4"/>
      <c r="D1942" s="3"/>
      <c r="E1942" s="4"/>
      <c r="F1942" s="4"/>
      <c r="G1942" s="3"/>
      <c r="H1942" s="4"/>
      <c r="I1942" s="4"/>
      <c r="J1942" s="14"/>
      <c r="K1942" s="29"/>
    </row>
    <row r="1943" spans="2:11" x14ac:dyDescent="0.25">
      <c r="B1943" s="1"/>
      <c r="C1943" s="4"/>
      <c r="D1943" s="3"/>
      <c r="E1943" s="4"/>
      <c r="F1943" s="4"/>
      <c r="G1943" s="3"/>
      <c r="H1943" s="4"/>
      <c r="I1943" s="4"/>
      <c r="J1943" s="14"/>
      <c r="K1943" s="29"/>
    </row>
    <row r="1944" spans="2:11" x14ac:dyDescent="0.25">
      <c r="B1944" s="1"/>
      <c r="C1944" s="4"/>
      <c r="D1944" s="3"/>
      <c r="E1944" s="4"/>
      <c r="F1944" s="4"/>
      <c r="G1944" s="3"/>
      <c r="H1944" s="4"/>
      <c r="I1944" s="4"/>
      <c r="J1944" s="14"/>
      <c r="K1944" s="29"/>
    </row>
    <row r="1945" spans="2:11" x14ac:dyDescent="0.25">
      <c r="B1945" s="1"/>
      <c r="C1945" s="4"/>
      <c r="D1945" s="3"/>
      <c r="E1945" s="4"/>
      <c r="F1945" s="4"/>
      <c r="G1945" s="3"/>
      <c r="H1945" s="4"/>
      <c r="I1945" s="4"/>
      <c r="J1945" s="14"/>
      <c r="K1945" s="29"/>
    </row>
    <row r="1946" spans="2:11" x14ac:dyDescent="0.25">
      <c r="B1946" s="1"/>
      <c r="C1946" s="4"/>
      <c r="D1946" s="3"/>
      <c r="E1946" s="4"/>
      <c r="F1946" s="4"/>
      <c r="G1946" s="3"/>
      <c r="H1946" s="4"/>
      <c r="I1946" s="4"/>
      <c r="J1946" s="14"/>
      <c r="K1946" s="29"/>
    </row>
    <row r="1947" spans="2:11" x14ac:dyDescent="0.25">
      <c r="B1947" s="1"/>
      <c r="C1947" s="4"/>
      <c r="D1947" s="3"/>
      <c r="E1947" s="4"/>
      <c r="F1947" s="4"/>
      <c r="G1947" s="3"/>
      <c r="H1947" s="4"/>
      <c r="I1947" s="4"/>
      <c r="J1947" s="14"/>
      <c r="K1947" s="29"/>
    </row>
    <row r="1948" spans="2:11" x14ac:dyDescent="0.25">
      <c r="B1948" s="1"/>
      <c r="C1948" s="4"/>
      <c r="D1948" s="3"/>
      <c r="E1948" s="4"/>
      <c r="F1948" s="4"/>
      <c r="G1948" s="3"/>
      <c r="H1948" s="4"/>
      <c r="I1948" s="4"/>
      <c r="J1948" s="14"/>
      <c r="K1948" s="29"/>
    </row>
    <row r="1949" spans="2:11" x14ac:dyDescent="0.25">
      <c r="B1949" s="1"/>
      <c r="C1949" s="4"/>
      <c r="D1949" s="3"/>
      <c r="E1949" s="4"/>
      <c r="F1949" s="4"/>
      <c r="G1949" s="3"/>
      <c r="H1949" s="4"/>
      <c r="I1949" s="4"/>
      <c r="J1949" s="14"/>
      <c r="K1949" s="29"/>
    </row>
    <row r="1950" spans="2:11" x14ac:dyDescent="0.25">
      <c r="B1950" s="1"/>
      <c r="C1950" s="4"/>
      <c r="D1950" s="3"/>
      <c r="E1950" s="4"/>
      <c r="F1950" s="4"/>
      <c r="G1950" s="3"/>
      <c r="H1950" s="4"/>
      <c r="I1950" s="4"/>
      <c r="J1950" s="14"/>
      <c r="K1950" s="29"/>
    </row>
    <row r="1951" spans="2:11" x14ac:dyDescent="0.25">
      <c r="B1951" s="1"/>
      <c r="C1951" s="4"/>
      <c r="D1951" s="3"/>
      <c r="E1951" s="4"/>
      <c r="F1951" s="4"/>
      <c r="G1951" s="3"/>
      <c r="H1951" s="4"/>
      <c r="I1951" s="4"/>
      <c r="J1951" s="14"/>
      <c r="K1951" s="29"/>
    </row>
    <row r="1952" spans="2:11" x14ac:dyDescent="0.25">
      <c r="B1952" s="1"/>
      <c r="C1952" s="4"/>
      <c r="D1952" s="3"/>
      <c r="E1952" s="4"/>
      <c r="F1952" s="4"/>
      <c r="G1952" s="3"/>
      <c r="H1952" s="4"/>
      <c r="I1952" s="4"/>
      <c r="J1952" s="14"/>
      <c r="K1952" s="29"/>
    </row>
    <row r="1953" spans="2:11" x14ac:dyDescent="0.25">
      <c r="B1953" s="1"/>
      <c r="C1953" s="4"/>
      <c r="D1953" s="3"/>
      <c r="E1953" s="4"/>
      <c r="F1953" s="4"/>
      <c r="G1953" s="3"/>
      <c r="H1953" s="4"/>
      <c r="I1953" s="4"/>
      <c r="J1953" s="14"/>
      <c r="K1953" s="29"/>
    </row>
    <row r="1954" spans="2:11" x14ac:dyDescent="0.25">
      <c r="B1954" s="1"/>
      <c r="C1954" s="4"/>
      <c r="D1954" s="3"/>
      <c r="E1954" s="4"/>
      <c r="F1954" s="4"/>
      <c r="G1954" s="3"/>
      <c r="H1954" s="4"/>
      <c r="I1954" s="4"/>
      <c r="J1954" s="14"/>
      <c r="K1954" s="29"/>
    </row>
    <row r="1955" spans="2:11" x14ac:dyDescent="0.25">
      <c r="B1955" s="1"/>
      <c r="C1955" s="4"/>
      <c r="D1955" s="3"/>
      <c r="E1955" s="4"/>
      <c r="F1955" s="4"/>
      <c r="G1955" s="3"/>
      <c r="H1955" s="4"/>
      <c r="I1955" s="4"/>
      <c r="J1955" s="14"/>
      <c r="K1955" s="29"/>
    </row>
    <row r="1956" spans="2:11" x14ac:dyDescent="0.25">
      <c r="B1956" s="1"/>
      <c r="C1956" s="4"/>
      <c r="D1956" s="3"/>
      <c r="E1956" s="4"/>
      <c r="F1956" s="4"/>
      <c r="G1956" s="3"/>
      <c r="H1956" s="4"/>
      <c r="I1956" s="4"/>
      <c r="J1956" s="14"/>
      <c r="K1956" s="29"/>
    </row>
    <row r="1957" spans="2:11" x14ac:dyDescent="0.25">
      <c r="B1957" s="1"/>
      <c r="C1957" s="4"/>
      <c r="D1957" s="3"/>
      <c r="E1957" s="4"/>
      <c r="F1957" s="4"/>
      <c r="G1957" s="3"/>
      <c r="H1957" s="4"/>
      <c r="I1957" s="4"/>
      <c r="J1957" s="14"/>
      <c r="K1957" s="29"/>
    </row>
    <row r="1958" spans="2:11" x14ac:dyDescent="0.25">
      <c r="B1958" s="1"/>
      <c r="C1958" s="4"/>
      <c r="D1958" s="3"/>
      <c r="E1958" s="4"/>
      <c r="F1958" s="4"/>
      <c r="G1958" s="3"/>
      <c r="H1958" s="4"/>
      <c r="I1958" s="4"/>
      <c r="J1958" s="14"/>
      <c r="K1958" s="29"/>
    </row>
    <row r="1959" spans="2:11" x14ac:dyDescent="0.25">
      <c r="B1959" s="1"/>
      <c r="C1959" s="4"/>
      <c r="D1959" s="3"/>
      <c r="E1959" s="4"/>
      <c r="F1959" s="4"/>
      <c r="G1959" s="3"/>
      <c r="H1959" s="4"/>
      <c r="I1959" s="4"/>
      <c r="J1959" s="14"/>
      <c r="K1959" s="29"/>
    </row>
    <row r="1960" spans="2:11" x14ac:dyDescent="0.25">
      <c r="B1960" s="1"/>
      <c r="C1960" s="4"/>
      <c r="D1960" s="3"/>
      <c r="E1960" s="4"/>
      <c r="F1960" s="4"/>
      <c r="G1960" s="3"/>
      <c r="H1960" s="4"/>
      <c r="I1960" s="4"/>
      <c r="J1960" s="14"/>
      <c r="K1960" s="29"/>
    </row>
    <row r="1961" spans="2:11" x14ac:dyDescent="0.25">
      <c r="B1961" s="1"/>
      <c r="C1961" s="4"/>
      <c r="D1961" s="3"/>
      <c r="E1961" s="4"/>
      <c r="F1961" s="4"/>
      <c r="G1961" s="3"/>
      <c r="H1961" s="4"/>
      <c r="I1961" s="4"/>
      <c r="J1961" s="14"/>
      <c r="K1961" s="29"/>
    </row>
    <row r="1962" spans="2:11" x14ac:dyDescent="0.25">
      <c r="B1962" s="1"/>
      <c r="C1962" s="4"/>
      <c r="D1962" s="3"/>
      <c r="E1962" s="4"/>
      <c r="F1962" s="4"/>
      <c r="G1962" s="3"/>
      <c r="H1962" s="4"/>
      <c r="I1962" s="4"/>
      <c r="J1962" s="14"/>
      <c r="K1962" s="29"/>
    </row>
    <row r="1963" spans="2:11" x14ac:dyDescent="0.25">
      <c r="B1963" s="1"/>
      <c r="C1963" s="4"/>
      <c r="D1963" s="3"/>
      <c r="E1963" s="4"/>
      <c r="F1963" s="4"/>
      <c r="G1963" s="3"/>
      <c r="H1963" s="4"/>
      <c r="I1963" s="4"/>
      <c r="J1963" s="14"/>
      <c r="K1963" s="29"/>
    </row>
    <row r="1964" spans="2:11" x14ac:dyDescent="0.25">
      <c r="B1964" s="1"/>
      <c r="C1964" s="4"/>
      <c r="D1964" s="3"/>
      <c r="E1964" s="4"/>
      <c r="F1964" s="4"/>
      <c r="G1964" s="3"/>
      <c r="H1964" s="4"/>
      <c r="I1964" s="4"/>
      <c r="J1964" s="14"/>
      <c r="K1964" s="29"/>
    </row>
    <row r="1965" spans="2:11" x14ac:dyDescent="0.25">
      <c r="B1965" s="1"/>
      <c r="C1965" s="4"/>
      <c r="D1965" s="3"/>
      <c r="E1965" s="4"/>
      <c r="F1965" s="4"/>
      <c r="G1965" s="3"/>
      <c r="H1965" s="4"/>
      <c r="I1965" s="4"/>
      <c r="J1965" s="14"/>
      <c r="K1965" s="29"/>
    </row>
    <row r="1966" spans="2:11" x14ac:dyDescent="0.25">
      <c r="B1966" s="1"/>
      <c r="C1966" s="4"/>
      <c r="D1966" s="3"/>
      <c r="E1966" s="4"/>
      <c r="F1966" s="4"/>
      <c r="G1966" s="3"/>
      <c r="H1966" s="4"/>
      <c r="I1966" s="4"/>
      <c r="J1966" s="14"/>
      <c r="K1966" s="29"/>
    </row>
    <row r="1967" spans="2:11" x14ac:dyDescent="0.25">
      <c r="B1967" s="1"/>
      <c r="C1967" s="4"/>
      <c r="D1967" s="3"/>
      <c r="E1967" s="4"/>
      <c r="F1967" s="4"/>
      <c r="G1967" s="3"/>
      <c r="H1967" s="4"/>
      <c r="I1967" s="4"/>
      <c r="J1967" s="14"/>
      <c r="K1967" s="29"/>
    </row>
    <row r="1968" spans="2:11" x14ac:dyDescent="0.25">
      <c r="B1968" s="1"/>
      <c r="C1968" s="4"/>
      <c r="D1968" s="3"/>
      <c r="E1968" s="4"/>
      <c r="F1968" s="4"/>
      <c r="G1968" s="3"/>
      <c r="H1968" s="4"/>
      <c r="I1968" s="4"/>
      <c r="J1968" s="14"/>
      <c r="K1968" s="29"/>
    </row>
    <row r="1969" spans="2:11" x14ac:dyDescent="0.25">
      <c r="B1969" s="1"/>
      <c r="C1969" s="4"/>
      <c r="D1969" s="3"/>
      <c r="E1969" s="4"/>
      <c r="F1969" s="4"/>
      <c r="G1969" s="3"/>
      <c r="H1969" s="4"/>
      <c r="I1969" s="4"/>
      <c r="J1969" s="14"/>
      <c r="K1969" s="29"/>
    </row>
    <row r="1970" spans="2:11" x14ac:dyDescent="0.25">
      <c r="B1970" s="1"/>
      <c r="C1970" s="4"/>
      <c r="D1970" s="3"/>
      <c r="E1970" s="4"/>
      <c r="F1970" s="4"/>
      <c r="G1970" s="3"/>
      <c r="H1970" s="4"/>
      <c r="I1970" s="4"/>
      <c r="J1970" s="14"/>
      <c r="K1970" s="29"/>
    </row>
    <row r="1971" spans="2:11" x14ac:dyDescent="0.25">
      <c r="B1971" s="1"/>
      <c r="C1971" s="4"/>
      <c r="D1971" s="3"/>
      <c r="E1971" s="4"/>
      <c r="F1971" s="4"/>
      <c r="G1971" s="3"/>
      <c r="H1971" s="4"/>
      <c r="I1971" s="4"/>
      <c r="J1971" s="14"/>
      <c r="K1971" s="29"/>
    </row>
    <row r="1972" spans="2:11" x14ac:dyDescent="0.25">
      <c r="B1972" s="1"/>
      <c r="C1972" s="4"/>
      <c r="D1972" s="3"/>
      <c r="E1972" s="4"/>
      <c r="F1972" s="4"/>
      <c r="G1972" s="3"/>
      <c r="H1972" s="4"/>
      <c r="I1972" s="4"/>
      <c r="J1972" s="14"/>
      <c r="K1972" s="29"/>
    </row>
    <row r="1973" spans="2:11" x14ac:dyDescent="0.25">
      <c r="B1973" s="1"/>
      <c r="C1973" s="4"/>
      <c r="D1973" s="3"/>
      <c r="E1973" s="4"/>
      <c r="F1973" s="4"/>
      <c r="G1973" s="3"/>
      <c r="H1973" s="4"/>
      <c r="I1973" s="4"/>
      <c r="J1973" s="14"/>
      <c r="K1973" s="29"/>
    </row>
    <row r="1974" spans="2:11" x14ac:dyDescent="0.25">
      <c r="B1974" s="1"/>
      <c r="C1974" s="4"/>
      <c r="D1974" s="3"/>
      <c r="E1974" s="4"/>
      <c r="F1974" s="4"/>
      <c r="G1974" s="3"/>
      <c r="H1974" s="4"/>
      <c r="I1974" s="4"/>
      <c r="J1974" s="14"/>
      <c r="K1974" s="29"/>
    </row>
    <row r="1975" spans="2:11" x14ac:dyDescent="0.25">
      <c r="B1975" s="1"/>
      <c r="C1975" s="4"/>
      <c r="D1975" s="3"/>
      <c r="E1975" s="4"/>
      <c r="F1975" s="4"/>
      <c r="G1975" s="3"/>
      <c r="H1975" s="4"/>
      <c r="I1975" s="4"/>
      <c r="J1975" s="14"/>
      <c r="K1975" s="29"/>
    </row>
    <row r="1976" spans="2:11" x14ac:dyDescent="0.25">
      <c r="B1976" s="1"/>
      <c r="C1976" s="4"/>
      <c r="D1976" s="3"/>
      <c r="E1976" s="4"/>
      <c r="F1976" s="4"/>
      <c r="G1976" s="3"/>
      <c r="H1976" s="4"/>
      <c r="I1976" s="4"/>
      <c r="J1976" s="14"/>
      <c r="K1976" s="29"/>
    </row>
    <row r="1977" spans="2:11" x14ac:dyDescent="0.25">
      <c r="B1977" s="1"/>
      <c r="C1977" s="4"/>
      <c r="D1977" s="3"/>
      <c r="E1977" s="4"/>
      <c r="F1977" s="4"/>
      <c r="G1977" s="3"/>
      <c r="H1977" s="4"/>
      <c r="I1977" s="4"/>
      <c r="J1977" s="14"/>
      <c r="K1977" s="29"/>
    </row>
    <row r="1978" spans="2:11" x14ac:dyDescent="0.25">
      <c r="B1978" s="1"/>
      <c r="C1978" s="4"/>
      <c r="D1978" s="3"/>
      <c r="E1978" s="4"/>
      <c r="F1978" s="4"/>
      <c r="G1978" s="3"/>
      <c r="H1978" s="4"/>
      <c r="I1978" s="4"/>
      <c r="J1978" s="14"/>
      <c r="K1978" s="29"/>
    </row>
    <row r="1979" spans="2:11" x14ac:dyDescent="0.25">
      <c r="B1979" s="1"/>
      <c r="C1979" s="4"/>
      <c r="D1979" s="3"/>
      <c r="E1979" s="4"/>
      <c r="F1979" s="4"/>
      <c r="G1979" s="3"/>
      <c r="H1979" s="4"/>
      <c r="I1979" s="4"/>
      <c r="J1979" s="14"/>
      <c r="K1979" s="29"/>
    </row>
    <row r="1980" spans="2:11" x14ac:dyDescent="0.25">
      <c r="B1980" s="1"/>
      <c r="C1980" s="4"/>
      <c r="D1980" s="3"/>
      <c r="E1980" s="4"/>
      <c r="F1980" s="4"/>
      <c r="G1980" s="3"/>
      <c r="H1980" s="4"/>
      <c r="I1980" s="4"/>
      <c r="J1980" s="14"/>
      <c r="K1980" s="29"/>
    </row>
    <row r="1981" spans="2:11" x14ac:dyDescent="0.25">
      <c r="B1981" s="1"/>
      <c r="C1981" s="4"/>
      <c r="D1981" s="3"/>
      <c r="E1981" s="4"/>
      <c r="F1981" s="4"/>
      <c r="G1981" s="3"/>
      <c r="H1981" s="4"/>
      <c r="I1981" s="4"/>
      <c r="J1981" s="14"/>
      <c r="K1981" s="29"/>
    </row>
    <row r="1982" spans="2:11" x14ac:dyDescent="0.25">
      <c r="B1982" s="1"/>
      <c r="C1982" s="4"/>
      <c r="D1982" s="3"/>
      <c r="E1982" s="4"/>
      <c r="F1982" s="4"/>
      <c r="G1982" s="3"/>
      <c r="H1982" s="4"/>
      <c r="I1982" s="4"/>
      <c r="J1982" s="14"/>
      <c r="K1982" s="29"/>
    </row>
    <row r="1983" spans="2:11" x14ac:dyDescent="0.25">
      <c r="B1983" s="1"/>
      <c r="C1983" s="4"/>
      <c r="D1983" s="3"/>
      <c r="E1983" s="4"/>
      <c r="F1983" s="4"/>
      <c r="G1983" s="3"/>
      <c r="H1983" s="4"/>
      <c r="I1983" s="4"/>
      <c r="J1983" s="14"/>
      <c r="K1983" s="29"/>
    </row>
    <row r="1984" spans="2:11" x14ac:dyDescent="0.25">
      <c r="B1984" s="1"/>
      <c r="C1984" s="4"/>
      <c r="D1984" s="3"/>
      <c r="E1984" s="4"/>
      <c r="F1984" s="4"/>
      <c r="G1984" s="3"/>
      <c r="H1984" s="4"/>
      <c r="I1984" s="4"/>
      <c r="J1984" s="14"/>
      <c r="K1984" s="29"/>
    </row>
    <row r="1985" spans="2:11" x14ac:dyDescent="0.25">
      <c r="B1985" s="1"/>
      <c r="C1985" s="4"/>
      <c r="D1985" s="3"/>
      <c r="E1985" s="4"/>
      <c r="F1985" s="4"/>
      <c r="G1985" s="3"/>
      <c r="H1985" s="4"/>
      <c r="I1985" s="4"/>
      <c r="J1985" s="14"/>
      <c r="K1985" s="29"/>
    </row>
    <row r="1986" spans="2:11" x14ac:dyDescent="0.25">
      <c r="B1986" s="1"/>
      <c r="C1986" s="4"/>
      <c r="D1986" s="3"/>
      <c r="E1986" s="4"/>
      <c r="F1986" s="4"/>
      <c r="G1986" s="3"/>
      <c r="H1986" s="4"/>
      <c r="I1986" s="4"/>
      <c r="J1986" s="14"/>
      <c r="K1986" s="29"/>
    </row>
    <row r="1987" spans="2:11" x14ac:dyDescent="0.25">
      <c r="B1987" s="1"/>
      <c r="C1987" s="4"/>
      <c r="D1987" s="3"/>
      <c r="E1987" s="4"/>
      <c r="F1987" s="4"/>
      <c r="G1987" s="3"/>
      <c r="H1987" s="4"/>
      <c r="I1987" s="4"/>
      <c r="J1987" s="14"/>
      <c r="K1987" s="29"/>
    </row>
    <row r="1988" spans="2:11" x14ac:dyDescent="0.25">
      <c r="B1988" s="1"/>
      <c r="C1988" s="4"/>
      <c r="D1988" s="3"/>
      <c r="E1988" s="4"/>
      <c r="F1988" s="4"/>
      <c r="G1988" s="3"/>
      <c r="H1988" s="4"/>
      <c r="I1988" s="4"/>
      <c r="J1988" s="14"/>
      <c r="K1988" s="29"/>
    </row>
    <row r="1989" spans="2:11" x14ac:dyDescent="0.25">
      <c r="B1989" s="1"/>
      <c r="C1989" s="4"/>
      <c r="D1989" s="3"/>
      <c r="E1989" s="4"/>
      <c r="F1989" s="4"/>
      <c r="G1989" s="3"/>
      <c r="H1989" s="4"/>
      <c r="I1989" s="4"/>
      <c r="J1989" s="14"/>
      <c r="K1989" s="29"/>
    </row>
    <row r="1990" spans="2:11" x14ac:dyDescent="0.25">
      <c r="B1990" s="1"/>
      <c r="C1990" s="4"/>
      <c r="D1990" s="3"/>
      <c r="E1990" s="4"/>
      <c r="F1990" s="4"/>
      <c r="G1990" s="3"/>
      <c r="H1990" s="4"/>
      <c r="I1990" s="4"/>
      <c r="J1990" s="14"/>
      <c r="K1990" s="29"/>
    </row>
    <row r="1991" spans="2:11" x14ac:dyDescent="0.25">
      <c r="B1991" s="1"/>
      <c r="C1991" s="4"/>
      <c r="D1991" s="3"/>
      <c r="E1991" s="4"/>
      <c r="F1991" s="4"/>
      <c r="G1991" s="3"/>
      <c r="H1991" s="4"/>
      <c r="I1991" s="4"/>
      <c r="J1991" s="14"/>
      <c r="K1991" s="29"/>
    </row>
    <row r="1992" spans="2:11" x14ac:dyDescent="0.25">
      <c r="B1992" s="1"/>
      <c r="C1992" s="4"/>
      <c r="D1992" s="3"/>
      <c r="E1992" s="4"/>
      <c r="F1992" s="4"/>
      <c r="G1992" s="3"/>
      <c r="H1992" s="4"/>
      <c r="I1992" s="4"/>
      <c r="J1992" s="14"/>
      <c r="K1992" s="29"/>
    </row>
    <row r="1993" spans="2:11" x14ac:dyDescent="0.25">
      <c r="B1993" s="1"/>
      <c r="C1993" s="4"/>
      <c r="D1993" s="3"/>
      <c r="E1993" s="4"/>
      <c r="F1993" s="4"/>
      <c r="G1993" s="3"/>
      <c r="H1993" s="4"/>
      <c r="I1993" s="4"/>
      <c r="J1993" s="14"/>
      <c r="K1993" s="29"/>
    </row>
    <row r="1994" spans="2:11" x14ac:dyDescent="0.25">
      <c r="B1994" s="1"/>
      <c r="C1994" s="4"/>
      <c r="D1994" s="3"/>
      <c r="E1994" s="4"/>
      <c r="F1994" s="4"/>
      <c r="G1994" s="3"/>
      <c r="H1994" s="4"/>
      <c r="I1994" s="4"/>
      <c r="J1994" s="14"/>
      <c r="K1994" s="29"/>
    </row>
    <row r="1995" spans="2:11" x14ac:dyDescent="0.25">
      <c r="B1995" s="1"/>
      <c r="C1995" s="4"/>
      <c r="D1995" s="3"/>
      <c r="E1995" s="4"/>
      <c r="F1995" s="4"/>
      <c r="G1995" s="3"/>
      <c r="H1995" s="4"/>
      <c r="I1995" s="4"/>
      <c r="J1995" s="14"/>
      <c r="K1995" s="29"/>
    </row>
    <row r="1996" spans="2:11" x14ac:dyDescent="0.25">
      <c r="B1996" s="1"/>
      <c r="C1996" s="4"/>
      <c r="D1996" s="3"/>
      <c r="E1996" s="4"/>
      <c r="F1996" s="4"/>
      <c r="G1996" s="3"/>
      <c r="H1996" s="4"/>
      <c r="I1996" s="4"/>
      <c r="J1996" s="14"/>
      <c r="K1996" s="29"/>
    </row>
    <row r="1997" spans="2:11" x14ac:dyDescent="0.25">
      <c r="B1997" s="1"/>
      <c r="C1997" s="4"/>
      <c r="D1997" s="3"/>
      <c r="E1997" s="4"/>
      <c r="F1997" s="4"/>
      <c r="G1997" s="3"/>
      <c r="H1997" s="4"/>
      <c r="I1997" s="4"/>
      <c r="J1997" s="14"/>
      <c r="K1997" s="29"/>
    </row>
    <row r="1998" spans="2:11" x14ac:dyDescent="0.25">
      <c r="B1998" s="1"/>
      <c r="C1998" s="4"/>
      <c r="D1998" s="3"/>
      <c r="E1998" s="4"/>
      <c r="F1998" s="4"/>
      <c r="G1998" s="3"/>
      <c r="H1998" s="4"/>
      <c r="I1998" s="4"/>
      <c r="J1998" s="14"/>
      <c r="K1998" s="29"/>
    </row>
    <row r="1999" spans="2:11" x14ac:dyDescent="0.25">
      <c r="B1999" s="1"/>
      <c r="C1999" s="4"/>
      <c r="D1999" s="3"/>
      <c r="E1999" s="4"/>
      <c r="F1999" s="4"/>
      <c r="G1999" s="3"/>
      <c r="H1999" s="4"/>
      <c r="I1999" s="4"/>
      <c r="J1999" s="14"/>
      <c r="K1999" s="29"/>
    </row>
    <row r="2000" spans="2:11" x14ac:dyDescent="0.25">
      <c r="B2000" s="1"/>
      <c r="C2000" s="4"/>
      <c r="D2000" s="3"/>
      <c r="E2000" s="4"/>
      <c r="F2000" s="4"/>
      <c r="G2000" s="3"/>
      <c r="H2000" s="4"/>
      <c r="I2000" s="4"/>
      <c r="J2000" s="14"/>
      <c r="K2000" s="29"/>
    </row>
    <row r="2001" spans="2:11" x14ac:dyDescent="0.25">
      <c r="B2001" s="1"/>
      <c r="C2001" s="4"/>
      <c r="D2001" s="3"/>
      <c r="E2001" s="4"/>
      <c r="F2001" s="4"/>
      <c r="G2001" s="3"/>
      <c r="H2001" s="4"/>
      <c r="I2001" s="4"/>
      <c r="J2001" s="14"/>
      <c r="K2001" s="29"/>
    </row>
    <row r="2002" spans="2:11" x14ac:dyDescent="0.25">
      <c r="B2002" s="1"/>
      <c r="C2002" s="4"/>
      <c r="D2002" s="3"/>
      <c r="E2002" s="4"/>
      <c r="F2002" s="4"/>
      <c r="G2002" s="3"/>
      <c r="H2002" s="4"/>
      <c r="I2002" s="4"/>
      <c r="J2002" s="14"/>
      <c r="K2002" s="29"/>
    </row>
    <row r="2003" spans="2:11" x14ac:dyDescent="0.25">
      <c r="B2003" s="1"/>
      <c r="C2003" s="4"/>
      <c r="D2003" s="3"/>
      <c r="E2003" s="4"/>
      <c r="F2003" s="4"/>
      <c r="G2003" s="3"/>
      <c r="H2003" s="4"/>
      <c r="I2003" s="4"/>
      <c r="J2003" s="14"/>
      <c r="K2003" s="29"/>
    </row>
    <row r="2004" spans="2:11" x14ac:dyDescent="0.25">
      <c r="B2004" s="1"/>
      <c r="C2004" s="4"/>
      <c r="D2004" s="3"/>
      <c r="E2004" s="4"/>
      <c r="F2004" s="4"/>
      <c r="G2004" s="3"/>
      <c r="H2004" s="4"/>
      <c r="I2004" s="4"/>
      <c r="J2004" s="14"/>
      <c r="K2004" s="29"/>
    </row>
    <row r="2005" spans="2:11" ht="15.75" thickBot="1" x14ac:dyDescent="0.3">
      <c r="B2005" s="31"/>
      <c r="C2005" s="32"/>
      <c r="D2005" s="33"/>
      <c r="E2005" s="32"/>
      <c r="F2005" s="32"/>
      <c r="G2005" s="33"/>
      <c r="H2005" s="32"/>
      <c r="I2005" s="32"/>
      <c r="J2005" s="34"/>
      <c r="K2005" s="35"/>
    </row>
    <row r="2006" spans="2:11" x14ac:dyDescent="0.25"/>
    <row r="2007" spans="2:11" ht="15" customHeight="1" x14ac:dyDescent="0.25"/>
    <row r="2008" spans="2:11" ht="15" customHeight="1" x14ac:dyDescent="0.25"/>
    <row r="2009" spans="2:11" ht="15" customHeight="1" x14ac:dyDescent="0.25"/>
    <row r="2010" spans="2:11" ht="15" customHeight="1" x14ac:dyDescent="0.25"/>
  </sheetData>
  <protectedRanges>
    <protectedRange sqref="J5:J6 J39:J2005 B5:I2005 K5:K2005 J8:J37" name="Rango1_1"/>
    <protectedRange sqref="J38" name="Rango2_4_1"/>
  </protectedRanges>
  <mergeCells count="2">
    <mergeCell ref="B1:K1"/>
    <mergeCell ref="B2:K2"/>
  </mergeCells>
  <dataValidations count="4">
    <dataValidation type="decimal" operator="greaterThanOrEqual" allowBlank="1" showInputMessage="1" showErrorMessage="1" sqref="J5:J6 J39:J2005 J8:J37">
      <formula1>0</formula1>
    </dataValidation>
    <dataValidation type="decimal" operator="greaterThanOrEqual" allowBlank="1" showInputMessage="1" showErrorMessage="1" sqref="J38">
      <formula1>-1000000000</formula1>
    </dataValidation>
    <dataValidation type="list" allowBlank="1" showInputMessage="1" showErrorMessage="1" sqref="E5:E2005">
      <formula1>INDIRECT(B5)</formula1>
    </dataValidation>
    <dataValidation type="list" operator="greaterThanOrEqual" allowBlank="1" showInputMessage="1" showErrorMessage="1" sqref="B5:B2005">
      <formula1>DIME</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[3]DIMYCOMP!#REF!</xm:f>
          </x14:formula1>
          <xm:sqref>K5 K8:K2005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DS1295"/>
  <sheetViews>
    <sheetView tabSelected="1" topLeftCell="AA344" zoomScale="80" zoomScaleNormal="80" workbookViewId="0">
      <selection activeCell="AF348" sqref="AF348"/>
    </sheetView>
  </sheetViews>
  <sheetFormatPr baseColWidth="10" defaultColWidth="11.42578125" defaultRowHeight="15" x14ac:dyDescent="0.25"/>
  <cols>
    <col min="1" max="1" width="44.28515625" style="67" customWidth="1"/>
    <col min="2" max="2" width="23.140625" style="67" customWidth="1"/>
    <col min="3" max="3" width="19.42578125" style="67" customWidth="1"/>
    <col min="4" max="4" width="35.5703125" style="67" customWidth="1"/>
    <col min="5" max="5" width="22.140625" hidden="1" customWidth="1"/>
    <col min="6" max="6" width="18.85546875" hidden="1" customWidth="1"/>
    <col min="7" max="7" width="47.140625" customWidth="1"/>
    <col min="8" max="8" width="23.7109375" customWidth="1"/>
    <col min="9" max="9" width="46" style="67" customWidth="1"/>
    <col min="10" max="10" width="68.28515625" style="67" customWidth="1"/>
    <col min="11" max="11" width="64.140625" style="80" customWidth="1"/>
    <col min="12" max="12" width="28.85546875" style="71" customWidth="1"/>
    <col min="13" max="13" width="17" style="72" customWidth="1"/>
    <col min="14" max="17" width="9.85546875" style="71" customWidth="1"/>
    <col min="18" max="18" width="24.140625" style="71" customWidth="1"/>
    <col min="19" max="19" width="23.7109375" style="72" customWidth="1"/>
    <col min="20" max="20" width="20" style="72" customWidth="1"/>
    <col min="21" max="21" width="34.28515625" style="70" customWidth="1"/>
    <col min="22" max="22" width="29.28515625" style="67" customWidth="1"/>
    <col min="23" max="23" width="29.85546875" style="67" customWidth="1"/>
    <col min="24" max="24" width="29.5703125" style="67" customWidth="1"/>
    <col min="25" max="25" width="23.7109375" style="67" customWidth="1"/>
    <col min="26" max="26" width="31.140625" style="67" customWidth="1"/>
    <col min="27" max="27" width="28.85546875" style="67" customWidth="1"/>
    <col min="28" max="28" width="15.28515625" style="67" bestFit="1" customWidth="1"/>
    <col min="29" max="29" width="16.42578125" style="67" customWidth="1"/>
    <col min="30" max="30" width="13.7109375" style="67" customWidth="1"/>
    <col min="31" max="32" width="11.42578125" style="67"/>
    <col min="33" max="33" width="17.5703125" style="67" customWidth="1"/>
    <col min="34" max="34" width="23.42578125" style="67" customWidth="1"/>
    <col min="35" max="35" width="36.28515625" style="77" customWidth="1"/>
    <col min="36" max="36" width="34.28515625" style="10" customWidth="1"/>
    <col min="37" max="37" width="57.5703125" style="10" customWidth="1"/>
    <col min="38" max="38" width="14.42578125" style="10" bestFit="1" customWidth="1"/>
    <col min="39" max="122" width="11.42578125" style="10"/>
    <col min="123" max="16384" width="11.42578125" style="67"/>
  </cols>
  <sheetData>
    <row r="1" spans="1:123" x14ac:dyDescent="0.25">
      <c r="A1" s="15"/>
      <c r="B1" s="15"/>
      <c r="C1" s="15"/>
      <c r="D1" s="15"/>
      <c r="E1" s="13"/>
      <c r="F1" s="13"/>
      <c r="G1" s="13"/>
      <c r="H1" s="13"/>
      <c r="I1" s="15"/>
      <c r="J1" s="15"/>
      <c r="L1" s="68"/>
      <c r="M1" s="69"/>
      <c r="N1" s="68"/>
      <c r="O1" s="68"/>
      <c r="P1" s="68"/>
      <c r="Q1" s="68"/>
      <c r="R1" s="68"/>
      <c r="S1" s="69"/>
      <c r="T1" s="69"/>
      <c r="V1" s="15"/>
      <c r="W1" s="15"/>
      <c r="X1" s="15"/>
      <c r="Y1" s="15"/>
      <c r="Z1" s="15"/>
      <c r="AA1" s="15"/>
      <c r="AB1" s="15"/>
      <c r="AC1" s="15"/>
      <c r="AD1" s="15"/>
      <c r="AE1" s="15"/>
      <c r="AF1" s="15"/>
      <c r="AG1" s="15"/>
      <c r="AH1" s="15"/>
    </row>
    <row r="2" spans="1:123" ht="15.75" thickBot="1" x14ac:dyDescent="0.3">
      <c r="A2" s="67">
        <v>1</v>
      </c>
      <c r="B2" s="67">
        <v>2</v>
      </c>
      <c r="C2" s="67">
        <v>3</v>
      </c>
      <c r="D2" s="67">
        <v>4</v>
      </c>
      <c r="E2">
        <v>5</v>
      </c>
      <c r="F2">
        <v>6</v>
      </c>
      <c r="G2">
        <v>7</v>
      </c>
      <c r="H2">
        <v>8</v>
      </c>
      <c r="I2" s="67">
        <v>9</v>
      </c>
      <c r="J2" s="67">
        <v>10</v>
      </c>
      <c r="K2" s="80">
        <v>11</v>
      </c>
      <c r="L2" s="71">
        <v>12</v>
      </c>
      <c r="M2" s="72">
        <v>13</v>
      </c>
      <c r="N2" s="71">
        <v>14</v>
      </c>
      <c r="O2" s="71">
        <v>15</v>
      </c>
      <c r="P2" s="71">
        <v>16</v>
      </c>
      <c r="Q2" s="71">
        <v>17</v>
      </c>
      <c r="R2" s="71">
        <v>18</v>
      </c>
      <c r="S2" s="71">
        <v>19</v>
      </c>
      <c r="T2" s="71"/>
      <c r="U2" s="73">
        <v>20</v>
      </c>
      <c r="V2" s="74">
        <v>21</v>
      </c>
      <c r="W2" s="74">
        <v>22</v>
      </c>
      <c r="X2" s="74">
        <v>23</v>
      </c>
      <c r="Y2" s="74">
        <v>24</v>
      </c>
      <c r="Z2" s="74">
        <v>25</v>
      </c>
      <c r="AA2" s="74">
        <v>26</v>
      </c>
      <c r="AB2" s="74">
        <v>27</v>
      </c>
      <c r="AC2" s="74">
        <v>28</v>
      </c>
      <c r="AD2" s="74">
        <v>29</v>
      </c>
      <c r="AE2" s="74">
        <v>30</v>
      </c>
      <c r="AF2" s="74">
        <v>31</v>
      </c>
      <c r="AG2" s="74">
        <v>32</v>
      </c>
      <c r="AH2" s="74">
        <v>33</v>
      </c>
      <c r="AI2" s="77">
        <v>34</v>
      </c>
    </row>
    <row r="3" spans="1:123" s="136" customFormat="1" ht="28.5" x14ac:dyDescent="0.25">
      <c r="A3" s="338" t="s">
        <v>1</v>
      </c>
      <c r="B3" s="338" t="s">
        <v>2</v>
      </c>
      <c r="C3" s="338" t="s">
        <v>3</v>
      </c>
      <c r="D3" s="338" t="s">
        <v>4</v>
      </c>
      <c r="E3" s="338" t="s">
        <v>5</v>
      </c>
      <c r="F3" s="338" t="s">
        <v>6</v>
      </c>
      <c r="G3" s="338" t="s">
        <v>7</v>
      </c>
      <c r="H3" s="338" t="s">
        <v>8</v>
      </c>
      <c r="I3" s="338" t="s">
        <v>55</v>
      </c>
      <c r="J3" s="338" t="s">
        <v>56</v>
      </c>
      <c r="K3" s="341" t="s">
        <v>57</v>
      </c>
      <c r="L3" s="338" t="s">
        <v>58</v>
      </c>
      <c r="M3" s="338" t="s">
        <v>59</v>
      </c>
      <c r="N3" s="338" t="s">
        <v>60</v>
      </c>
      <c r="O3" s="338"/>
      <c r="P3" s="338"/>
      <c r="Q3" s="338"/>
      <c r="R3" s="338"/>
      <c r="S3" s="119" t="s">
        <v>1031</v>
      </c>
      <c r="T3" s="119" t="s">
        <v>1032</v>
      </c>
      <c r="U3" s="119" t="s">
        <v>1033</v>
      </c>
      <c r="V3" s="119" t="s">
        <v>61</v>
      </c>
      <c r="W3" s="119"/>
      <c r="X3" s="119"/>
      <c r="Y3" s="339" t="s">
        <v>62</v>
      </c>
      <c r="Z3" s="339"/>
      <c r="AA3" s="339"/>
      <c r="AB3" s="340" t="s">
        <v>63</v>
      </c>
      <c r="AC3" s="336"/>
      <c r="AD3" s="336"/>
      <c r="AE3" s="336"/>
      <c r="AF3" s="336"/>
      <c r="AG3" s="336" t="s">
        <v>64</v>
      </c>
      <c r="AH3" s="336"/>
      <c r="AI3" s="337"/>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row>
    <row r="4" spans="1:123" s="136" customFormat="1" ht="56.25" customHeight="1" thickBot="1" x14ac:dyDescent="0.3">
      <c r="A4" s="338"/>
      <c r="B4" s="338"/>
      <c r="C4" s="338"/>
      <c r="D4" s="338"/>
      <c r="E4" s="338"/>
      <c r="F4" s="338"/>
      <c r="G4" s="338"/>
      <c r="H4" s="338"/>
      <c r="I4" s="338"/>
      <c r="J4" s="338"/>
      <c r="K4" s="341"/>
      <c r="L4" s="338"/>
      <c r="M4" s="338"/>
      <c r="N4" s="132" t="s">
        <v>65</v>
      </c>
      <c r="O4" s="132" t="s">
        <v>66</v>
      </c>
      <c r="P4" s="132" t="s">
        <v>67</v>
      </c>
      <c r="Q4" s="132" t="s">
        <v>68</v>
      </c>
      <c r="R4" s="132" t="s">
        <v>69</v>
      </c>
      <c r="S4" s="76" t="s">
        <v>70</v>
      </c>
      <c r="T4" s="76" t="s">
        <v>71</v>
      </c>
      <c r="U4" s="76" t="s">
        <v>72</v>
      </c>
      <c r="V4" s="76" t="s">
        <v>73</v>
      </c>
      <c r="W4" s="76" t="s">
        <v>74</v>
      </c>
      <c r="X4" s="76" t="s">
        <v>75</v>
      </c>
      <c r="Y4" s="75" t="s">
        <v>76</v>
      </c>
      <c r="Z4" s="11" t="s">
        <v>77</v>
      </c>
      <c r="AA4" s="12" t="s">
        <v>78</v>
      </c>
      <c r="AB4" s="5" t="s">
        <v>65</v>
      </c>
      <c r="AC4" s="6" t="s">
        <v>66</v>
      </c>
      <c r="AD4" s="6" t="s">
        <v>67</v>
      </c>
      <c r="AE4" s="6" t="s">
        <v>68</v>
      </c>
      <c r="AF4" s="7" t="s">
        <v>69</v>
      </c>
      <c r="AG4" s="7" t="s">
        <v>73</v>
      </c>
      <c r="AH4" s="9" t="s">
        <v>74</v>
      </c>
      <c r="AI4" s="9" t="s">
        <v>79</v>
      </c>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row>
    <row r="5" spans="1:123" s="117" customFormat="1" ht="181.5" thickTop="1" thickBot="1" x14ac:dyDescent="0.3">
      <c r="A5" s="137" t="s">
        <v>11</v>
      </c>
      <c r="B5" s="138">
        <v>1.1000000000000001</v>
      </c>
      <c r="C5" s="138" t="s">
        <v>12</v>
      </c>
      <c r="D5" s="138" t="s">
        <v>13</v>
      </c>
      <c r="E5" s="138"/>
      <c r="F5" s="138"/>
      <c r="G5" s="139">
        <v>201747000017</v>
      </c>
      <c r="H5" s="140" t="s">
        <v>1044</v>
      </c>
      <c r="I5" s="141" t="s">
        <v>80</v>
      </c>
      <c r="J5" s="141" t="s">
        <v>81</v>
      </c>
      <c r="K5" s="141" t="s">
        <v>927</v>
      </c>
      <c r="L5" s="142">
        <v>1000</v>
      </c>
      <c r="M5" s="141" t="s">
        <v>82</v>
      </c>
      <c r="N5" s="142"/>
      <c r="O5" s="142"/>
      <c r="P5" s="142"/>
      <c r="Q5" s="142">
        <v>1000</v>
      </c>
      <c r="R5" s="142">
        <f>N5+O5+P5+Q5</f>
        <v>1000</v>
      </c>
      <c r="S5" s="142" t="s">
        <v>83</v>
      </c>
      <c r="T5" s="142" t="s">
        <v>84</v>
      </c>
      <c r="U5" s="252" t="s">
        <v>85</v>
      </c>
      <c r="V5" s="142" t="s">
        <v>86</v>
      </c>
      <c r="W5" s="142" t="s">
        <v>14</v>
      </c>
      <c r="X5" s="244">
        <v>2000000</v>
      </c>
      <c r="Y5" s="141" t="s">
        <v>87</v>
      </c>
      <c r="Z5" s="141" t="s">
        <v>88</v>
      </c>
      <c r="AA5" s="143" t="s">
        <v>89</v>
      </c>
      <c r="AB5" s="144">
        <v>0</v>
      </c>
      <c r="AC5" s="145">
        <v>0</v>
      </c>
      <c r="AD5" s="145">
        <v>0</v>
      </c>
      <c r="AE5" s="145">
        <v>1000</v>
      </c>
      <c r="AF5" s="142">
        <f>AB5+AC5+AD5+AE5</f>
        <v>1000</v>
      </c>
      <c r="AG5" s="141" t="s">
        <v>86</v>
      </c>
      <c r="AH5" s="141" t="s">
        <v>14</v>
      </c>
      <c r="AI5" s="146"/>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6"/>
    </row>
    <row r="6" spans="1:123" s="117" customFormat="1" ht="180.75" thickTop="1" x14ac:dyDescent="0.25">
      <c r="A6" s="105" t="s">
        <v>11</v>
      </c>
      <c r="B6" s="147">
        <v>1.1000000000000001</v>
      </c>
      <c r="C6" s="147" t="s">
        <v>12</v>
      </c>
      <c r="D6" s="148" t="s">
        <v>15</v>
      </c>
      <c r="E6" s="148"/>
      <c r="F6" s="148"/>
      <c r="G6" s="140">
        <v>201747000017</v>
      </c>
      <c r="H6" s="140" t="s">
        <v>1044</v>
      </c>
      <c r="I6" s="149" t="s">
        <v>90</v>
      </c>
      <c r="J6" s="149" t="s">
        <v>81</v>
      </c>
      <c r="K6" s="113" t="s">
        <v>91</v>
      </c>
      <c r="L6" s="112">
        <v>87</v>
      </c>
      <c r="M6" s="113" t="s">
        <v>82</v>
      </c>
      <c r="N6" s="112"/>
      <c r="O6" s="112">
        <v>29</v>
      </c>
      <c r="P6" s="112">
        <v>29</v>
      </c>
      <c r="Q6" s="112">
        <v>29</v>
      </c>
      <c r="R6" s="112">
        <f t="shared" ref="R6:R69" si="0">N6+O6+P6+Q6</f>
        <v>87</v>
      </c>
      <c r="S6" s="112" t="s">
        <v>83</v>
      </c>
      <c r="T6" s="142" t="s">
        <v>84</v>
      </c>
      <c r="U6" s="112" t="s">
        <v>85</v>
      </c>
      <c r="V6" s="112" t="s">
        <v>86</v>
      </c>
      <c r="W6" s="112" t="s">
        <v>14</v>
      </c>
      <c r="X6" s="243">
        <v>13050000</v>
      </c>
      <c r="Y6" s="149" t="s">
        <v>87</v>
      </c>
      <c r="Z6" s="149" t="s">
        <v>88</v>
      </c>
      <c r="AA6" s="150" t="s">
        <v>89</v>
      </c>
      <c r="AB6" s="110">
        <v>0</v>
      </c>
      <c r="AC6" s="111">
        <v>0</v>
      </c>
      <c r="AD6" s="111">
        <v>0</v>
      </c>
      <c r="AE6" s="111">
        <v>0</v>
      </c>
      <c r="AF6" s="112">
        <f t="shared" ref="AF6:AF69" si="1">AB6+AC6+AD6+AE6</f>
        <v>0</v>
      </c>
      <c r="AG6" s="113" t="s">
        <v>86</v>
      </c>
      <c r="AH6" s="113" t="s">
        <v>14</v>
      </c>
      <c r="AI6" s="151"/>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6"/>
    </row>
    <row r="7" spans="1:123" s="117" customFormat="1" ht="180" x14ac:dyDescent="0.25">
      <c r="A7" s="105" t="s">
        <v>11</v>
      </c>
      <c r="B7" s="147">
        <v>1.1000000000000001</v>
      </c>
      <c r="C7" s="147" t="s">
        <v>12</v>
      </c>
      <c r="D7" s="148" t="s">
        <v>13</v>
      </c>
      <c r="E7" s="148"/>
      <c r="F7" s="148"/>
      <c r="G7" s="140">
        <v>201747000017</v>
      </c>
      <c r="H7" s="140" t="s">
        <v>1044</v>
      </c>
      <c r="I7" s="113" t="s">
        <v>92</v>
      </c>
      <c r="J7" s="149" t="s">
        <v>81</v>
      </c>
      <c r="K7" s="113" t="s">
        <v>93</v>
      </c>
      <c r="L7" s="112">
        <v>50</v>
      </c>
      <c r="M7" s="113" t="s">
        <v>82</v>
      </c>
      <c r="N7" s="112"/>
      <c r="O7" s="112"/>
      <c r="P7" s="112">
        <v>50</v>
      </c>
      <c r="Q7" s="112"/>
      <c r="R7" s="112">
        <f t="shared" si="0"/>
        <v>50</v>
      </c>
      <c r="S7" s="112" t="s">
        <v>83</v>
      </c>
      <c r="T7" s="142" t="s">
        <v>84</v>
      </c>
      <c r="U7" s="112" t="s">
        <v>85</v>
      </c>
      <c r="V7" s="112" t="s">
        <v>86</v>
      </c>
      <c r="W7" s="112" t="s">
        <v>14</v>
      </c>
      <c r="X7" s="243">
        <v>15000000</v>
      </c>
      <c r="Y7" s="149" t="s">
        <v>87</v>
      </c>
      <c r="Z7" s="149" t="s">
        <v>88</v>
      </c>
      <c r="AA7" s="150" t="s">
        <v>89</v>
      </c>
      <c r="AB7" s="110">
        <v>0</v>
      </c>
      <c r="AC7" s="111">
        <v>0</v>
      </c>
      <c r="AD7" s="111">
        <v>0</v>
      </c>
      <c r="AE7" s="111">
        <v>45</v>
      </c>
      <c r="AF7" s="112">
        <f t="shared" si="1"/>
        <v>45</v>
      </c>
      <c r="AG7" s="113" t="s">
        <v>86</v>
      </c>
      <c r="AH7" s="113" t="s">
        <v>14</v>
      </c>
      <c r="AI7" s="152"/>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6"/>
    </row>
    <row r="8" spans="1:123" s="117" customFormat="1" ht="180" x14ac:dyDescent="0.25">
      <c r="A8" s="105" t="s">
        <v>11</v>
      </c>
      <c r="B8" s="147">
        <v>1.1000000000000001</v>
      </c>
      <c r="C8" s="147" t="s">
        <v>12</v>
      </c>
      <c r="D8" s="148" t="s">
        <v>13</v>
      </c>
      <c r="E8" s="148"/>
      <c r="F8" s="148"/>
      <c r="G8" s="140">
        <v>201747000017</v>
      </c>
      <c r="H8" s="140" t="s">
        <v>1044</v>
      </c>
      <c r="I8" s="149" t="s">
        <v>94</v>
      </c>
      <c r="J8" s="149" t="s">
        <v>81</v>
      </c>
      <c r="K8" s="113" t="s">
        <v>928</v>
      </c>
      <c r="L8" s="112">
        <v>3</v>
      </c>
      <c r="M8" s="113" t="s">
        <v>82</v>
      </c>
      <c r="N8" s="112"/>
      <c r="O8" s="112"/>
      <c r="P8" s="112">
        <v>3</v>
      </c>
      <c r="Q8" s="112"/>
      <c r="R8" s="112">
        <f t="shared" si="0"/>
        <v>3</v>
      </c>
      <c r="S8" s="112" t="s">
        <v>354</v>
      </c>
      <c r="T8" s="112" t="s">
        <v>1000</v>
      </c>
      <c r="U8" s="153" t="s">
        <v>96</v>
      </c>
      <c r="V8" s="112" t="s">
        <v>86</v>
      </c>
      <c r="W8" s="112" t="s">
        <v>14</v>
      </c>
      <c r="X8" s="243">
        <v>0</v>
      </c>
      <c r="Y8" s="149" t="s">
        <v>87</v>
      </c>
      <c r="Z8" s="149" t="s">
        <v>88</v>
      </c>
      <c r="AA8" s="150" t="s">
        <v>89</v>
      </c>
      <c r="AB8" s="110">
        <v>0</v>
      </c>
      <c r="AC8" s="111">
        <v>0</v>
      </c>
      <c r="AD8" s="111">
        <v>0</v>
      </c>
      <c r="AE8" s="111">
        <v>4</v>
      </c>
      <c r="AF8" s="112">
        <f t="shared" si="1"/>
        <v>4</v>
      </c>
      <c r="AG8" s="113" t="s">
        <v>86</v>
      </c>
      <c r="AH8" s="113" t="s">
        <v>14</v>
      </c>
      <c r="AI8" s="154"/>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6"/>
    </row>
    <row r="9" spans="1:123" s="117" customFormat="1" ht="180" x14ac:dyDescent="0.25">
      <c r="A9" s="105" t="s">
        <v>11</v>
      </c>
      <c r="B9" s="147">
        <v>1.2</v>
      </c>
      <c r="C9" s="147" t="s">
        <v>12</v>
      </c>
      <c r="D9" s="148" t="s">
        <v>13</v>
      </c>
      <c r="E9" s="148"/>
      <c r="F9" s="148"/>
      <c r="G9" s="140">
        <v>201747000017</v>
      </c>
      <c r="H9" s="140" t="s">
        <v>1044</v>
      </c>
      <c r="I9" s="155" t="s">
        <v>97</v>
      </c>
      <c r="J9" s="149" t="s">
        <v>81</v>
      </c>
      <c r="K9" s="113" t="s">
        <v>929</v>
      </c>
      <c r="L9" s="112">
        <v>100</v>
      </c>
      <c r="M9" s="113" t="s">
        <v>82</v>
      </c>
      <c r="N9" s="112"/>
      <c r="O9" s="112"/>
      <c r="P9" s="112">
        <v>50</v>
      </c>
      <c r="Q9" s="112">
        <v>50</v>
      </c>
      <c r="R9" s="112">
        <f t="shared" si="0"/>
        <v>100</v>
      </c>
      <c r="S9" s="112" t="s">
        <v>354</v>
      </c>
      <c r="T9" s="112" t="s">
        <v>1000</v>
      </c>
      <c r="U9" s="153" t="s">
        <v>96</v>
      </c>
      <c r="V9" s="112" t="s">
        <v>86</v>
      </c>
      <c r="W9" s="112" t="s">
        <v>14</v>
      </c>
      <c r="X9" s="243">
        <v>0</v>
      </c>
      <c r="Y9" s="149" t="s">
        <v>87</v>
      </c>
      <c r="Z9" s="149" t="s">
        <v>88</v>
      </c>
      <c r="AA9" s="150" t="s">
        <v>89</v>
      </c>
      <c r="AB9" s="110">
        <v>0</v>
      </c>
      <c r="AC9" s="111">
        <v>0</v>
      </c>
      <c r="AD9" s="111">
        <v>0</v>
      </c>
      <c r="AE9" s="111">
        <v>0</v>
      </c>
      <c r="AF9" s="112">
        <f t="shared" si="1"/>
        <v>0</v>
      </c>
      <c r="AG9" s="113" t="s">
        <v>86</v>
      </c>
      <c r="AH9" s="113" t="s">
        <v>14</v>
      </c>
      <c r="AI9" s="154"/>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6"/>
    </row>
    <row r="10" spans="1:123" s="117" customFormat="1" ht="180" x14ac:dyDescent="0.25">
      <c r="A10" s="105" t="s">
        <v>11</v>
      </c>
      <c r="B10" s="147">
        <v>1.2</v>
      </c>
      <c r="C10" s="147" t="s">
        <v>12</v>
      </c>
      <c r="D10" s="148" t="s">
        <v>13</v>
      </c>
      <c r="E10" s="148"/>
      <c r="F10" s="148"/>
      <c r="G10" s="140">
        <v>201747000017</v>
      </c>
      <c r="H10" s="140" t="s">
        <v>1044</v>
      </c>
      <c r="I10" s="149" t="s">
        <v>97</v>
      </c>
      <c r="J10" s="149" t="s">
        <v>81</v>
      </c>
      <c r="K10" s="113" t="s">
        <v>930</v>
      </c>
      <c r="L10" s="112">
        <v>2</v>
      </c>
      <c r="M10" s="113" t="s">
        <v>82</v>
      </c>
      <c r="N10" s="112"/>
      <c r="O10" s="112">
        <v>2</v>
      </c>
      <c r="P10" s="112"/>
      <c r="Q10" s="112"/>
      <c r="R10" s="112">
        <f t="shared" si="0"/>
        <v>2</v>
      </c>
      <c r="S10" s="112" t="s">
        <v>354</v>
      </c>
      <c r="T10" s="112" t="s">
        <v>1000</v>
      </c>
      <c r="U10" s="153" t="s">
        <v>96</v>
      </c>
      <c r="V10" s="112" t="s">
        <v>86</v>
      </c>
      <c r="W10" s="112" t="s">
        <v>14</v>
      </c>
      <c r="X10" s="243">
        <v>0</v>
      </c>
      <c r="Y10" s="149" t="s">
        <v>87</v>
      </c>
      <c r="Z10" s="149" t="s">
        <v>88</v>
      </c>
      <c r="AA10" s="150" t="s">
        <v>89</v>
      </c>
      <c r="AB10" s="110">
        <v>0</v>
      </c>
      <c r="AC10" s="111">
        <v>0</v>
      </c>
      <c r="AD10" s="111">
        <v>0</v>
      </c>
      <c r="AE10" s="111">
        <v>0</v>
      </c>
      <c r="AF10" s="112">
        <f t="shared" si="1"/>
        <v>0</v>
      </c>
      <c r="AG10" s="113" t="s">
        <v>86</v>
      </c>
      <c r="AH10" s="113" t="s">
        <v>14</v>
      </c>
      <c r="AI10" s="15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6"/>
    </row>
    <row r="11" spans="1:123" s="117" customFormat="1" ht="180" x14ac:dyDescent="0.25">
      <c r="A11" s="105" t="s">
        <v>11</v>
      </c>
      <c r="B11" s="147">
        <v>1.1000000000000001</v>
      </c>
      <c r="C11" s="147" t="s">
        <v>12</v>
      </c>
      <c r="D11" s="148" t="s">
        <v>15</v>
      </c>
      <c r="E11" s="148"/>
      <c r="F11" s="148"/>
      <c r="G11" s="140">
        <v>201747000017</v>
      </c>
      <c r="H11" s="140" t="s">
        <v>1044</v>
      </c>
      <c r="I11" s="149" t="s">
        <v>100</v>
      </c>
      <c r="J11" s="149" t="s">
        <v>81</v>
      </c>
      <c r="K11" s="113" t="s">
        <v>101</v>
      </c>
      <c r="L11" s="112">
        <v>29</v>
      </c>
      <c r="M11" s="113" t="s">
        <v>82</v>
      </c>
      <c r="N11" s="112">
        <v>4</v>
      </c>
      <c r="O11" s="112">
        <v>5</v>
      </c>
      <c r="P11" s="112">
        <v>5</v>
      </c>
      <c r="Q11" s="112">
        <v>15</v>
      </c>
      <c r="R11" s="112">
        <f t="shared" si="0"/>
        <v>29</v>
      </c>
      <c r="S11" s="112" t="s">
        <v>83</v>
      </c>
      <c r="T11" s="112" t="s">
        <v>99</v>
      </c>
      <c r="U11" s="153" t="s">
        <v>96</v>
      </c>
      <c r="V11" s="112" t="s">
        <v>86</v>
      </c>
      <c r="W11" s="112" t="s">
        <v>14</v>
      </c>
      <c r="X11" s="243">
        <v>331326176</v>
      </c>
      <c r="Y11" s="149" t="s">
        <v>87</v>
      </c>
      <c r="Z11" s="149" t="s">
        <v>88</v>
      </c>
      <c r="AA11" s="150" t="s">
        <v>89</v>
      </c>
      <c r="AB11" s="110">
        <v>0</v>
      </c>
      <c r="AC11" s="111">
        <v>0</v>
      </c>
      <c r="AD11" s="111">
        <v>28</v>
      </c>
      <c r="AE11" s="111">
        <v>28</v>
      </c>
      <c r="AF11" s="112">
        <f t="shared" si="1"/>
        <v>56</v>
      </c>
      <c r="AG11" s="113" t="s">
        <v>86</v>
      </c>
      <c r="AH11" s="113" t="s">
        <v>14</v>
      </c>
      <c r="AI11" s="154"/>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6"/>
    </row>
    <row r="12" spans="1:123" s="117" customFormat="1" ht="180" x14ac:dyDescent="0.25">
      <c r="A12" s="105" t="s">
        <v>11</v>
      </c>
      <c r="B12" s="148">
        <v>1.1000000000000001</v>
      </c>
      <c r="C12" s="147" t="s">
        <v>12</v>
      </c>
      <c r="D12" s="148" t="s">
        <v>15</v>
      </c>
      <c r="E12" s="148"/>
      <c r="F12" s="148"/>
      <c r="G12" s="156">
        <v>201747000017</v>
      </c>
      <c r="H12" s="148" t="s">
        <v>1044</v>
      </c>
      <c r="I12" s="113" t="s">
        <v>100</v>
      </c>
      <c r="J12" s="149" t="s">
        <v>81</v>
      </c>
      <c r="K12" s="113" t="s">
        <v>102</v>
      </c>
      <c r="L12" s="112">
        <v>100</v>
      </c>
      <c r="M12" s="113" t="s">
        <v>103</v>
      </c>
      <c r="N12" s="112">
        <v>25</v>
      </c>
      <c r="O12" s="112">
        <v>25</v>
      </c>
      <c r="P12" s="112">
        <v>25</v>
      </c>
      <c r="Q12" s="112">
        <v>25</v>
      </c>
      <c r="R12" s="112">
        <f t="shared" si="0"/>
        <v>100</v>
      </c>
      <c r="S12" s="112" t="s">
        <v>104</v>
      </c>
      <c r="T12" s="142" t="s">
        <v>105</v>
      </c>
      <c r="U12" s="153" t="s">
        <v>96</v>
      </c>
      <c r="V12" s="112" t="s">
        <v>86</v>
      </c>
      <c r="W12" s="112" t="s">
        <v>14</v>
      </c>
      <c r="X12" s="243">
        <v>0</v>
      </c>
      <c r="Y12" s="149" t="s">
        <v>87</v>
      </c>
      <c r="Z12" s="149" t="s">
        <v>88</v>
      </c>
      <c r="AA12" s="150" t="s">
        <v>89</v>
      </c>
      <c r="AB12" s="110">
        <v>0</v>
      </c>
      <c r="AC12" s="111">
        <v>0</v>
      </c>
      <c r="AD12" s="111">
        <v>50</v>
      </c>
      <c r="AE12" s="111">
        <v>50</v>
      </c>
      <c r="AF12" s="112">
        <f>AB12+AC12+AD12+AE12</f>
        <v>100</v>
      </c>
      <c r="AG12" s="113" t="s">
        <v>86</v>
      </c>
      <c r="AH12" s="113" t="s">
        <v>14</v>
      </c>
      <c r="AI12" s="154"/>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6"/>
    </row>
    <row r="13" spans="1:123" s="117" customFormat="1" ht="180" x14ac:dyDescent="0.25">
      <c r="A13" s="105" t="s">
        <v>11</v>
      </c>
      <c r="B13" s="148">
        <v>1.1000000000000001</v>
      </c>
      <c r="C13" s="147" t="s">
        <v>12</v>
      </c>
      <c r="D13" s="148" t="s">
        <v>15</v>
      </c>
      <c r="E13" s="148"/>
      <c r="F13" s="148"/>
      <c r="G13" s="157">
        <v>201747000017</v>
      </c>
      <c r="H13" s="158" t="s">
        <v>1044</v>
      </c>
      <c r="I13" s="155" t="s">
        <v>100</v>
      </c>
      <c r="J13" s="149" t="s">
        <v>81</v>
      </c>
      <c r="K13" s="113" t="s">
        <v>931</v>
      </c>
      <c r="L13" s="112">
        <v>1</v>
      </c>
      <c r="M13" s="113" t="s">
        <v>82</v>
      </c>
      <c r="N13" s="112"/>
      <c r="O13" s="112">
        <v>1</v>
      </c>
      <c r="P13" s="112"/>
      <c r="Q13" s="112"/>
      <c r="R13" s="112">
        <f t="shared" si="0"/>
        <v>1</v>
      </c>
      <c r="S13" s="112" t="s">
        <v>104</v>
      </c>
      <c r="T13" s="142" t="s">
        <v>105</v>
      </c>
      <c r="U13" s="153" t="s">
        <v>1000</v>
      </c>
      <c r="V13" s="112" t="s">
        <v>86</v>
      </c>
      <c r="W13" s="112" t="s">
        <v>14</v>
      </c>
      <c r="X13" s="243">
        <v>5000000</v>
      </c>
      <c r="Y13" s="149" t="s">
        <v>87</v>
      </c>
      <c r="Z13" s="149" t="s">
        <v>88</v>
      </c>
      <c r="AA13" s="150" t="s">
        <v>89</v>
      </c>
      <c r="AB13" s="110">
        <v>0</v>
      </c>
      <c r="AC13" s="111">
        <v>0</v>
      </c>
      <c r="AD13" s="111">
        <v>1</v>
      </c>
      <c r="AE13" s="111">
        <v>0</v>
      </c>
      <c r="AF13" s="112">
        <f t="shared" si="1"/>
        <v>1</v>
      </c>
      <c r="AG13" s="113" t="s">
        <v>86</v>
      </c>
      <c r="AH13" s="113" t="s">
        <v>14</v>
      </c>
      <c r="AI13" s="15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6"/>
    </row>
    <row r="14" spans="1:123" s="117" customFormat="1" ht="180" x14ac:dyDescent="0.25">
      <c r="A14" s="105" t="s">
        <v>11</v>
      </c>
      <c r="B14" s="158">
        <v>1.1000000000000001</v>
      </c>
      <c r="C14" s="147" t="s">
        <v>12</v>
      </c>
      <c r="D14" s="148" t="s">
        <v>15</v>
      </c>
      <c r="E14" s="148"/>
      <c r="F14" s="148"/>
      <c r="G14" s="157">
        <v>201747000017</v>
      </c>
      <c r="H14" s="158" t="s">
        <v>1044</v>
      </c>
      <c r="I14" s="155" t="s">
        <v>100</v>
      </c>
      <c r="J14" s="149" t="s">
        <v>81</v>
      </c>
      <c r="K14" s="113" t="s">
        <v>1001</v>
      </c>
      <c r="L14" s="112">
        <v>100</v>
      </c>
      <c r="M14" s="113" t="s">
        <v>106</v>
      </c>
      <c r="N14" s="112"/>
      <c r="O14" s="112"/>
      <c r="P14" s="112">
        <v>100</v>
      </c>
      <c r="Q14" s="112"/>
      <c r="R14" s="112">
        <f t="shared" si="0"/>
        <v>100</v>
      </c>
      <c r="S14" s="112" t="s">
        <v>104</v>
      </c>
      <c r="T14" s="142" t="s">
        <v>105</v>
      </c>
      <c r="U14" s="112" t="s">
        <v>107</v>
      </c>
      <c r="V14" s="112" t="s">
        <v>86</v>
      </c>
      <c r="W14" s="112" t="s">
        <v>14</v>
      </c>
      <c r="X14" s="243">
        <v>20000000</v>
      </c>
      <c r="Y14" s="149" t="s">
        <v>87</v>
      </c>
      <c r="Z14" s="149" t="s">
        <v>88</v>
      </c>
      <c r="AA14" s="150" t="s">
        <v>89</v>
      </c>
      <c r="AB14" s="110">
        <v>0</v>
      </c>
      <c r="AC14" s="111">
        <v>0</v>
      </c>
      <c r="AD14" s="111">
        <v>20</v>
      </c>
      <c r="AE14" s="111"/>
      <c r="AF14" s="112">
        <f t="shared" si="1"/>
        <v>20</v>
      </c>
      <c r="AG14" s="113" t="s">
        <v>86</v>
      </c>
      <c r="AH14" s="113" t="s">
        <v>14</v>
      </c>
      <c r="AI14" s="154"/>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6"/>
    </row>
    <row r="15" spans="1:123" s="117" customFormat="1" ht="120" x14ac:dyDescent="0.25">
      <c r="A15" s="105" t="s">
        <v>11</v>
      </c>
      <c r="B15" s="158">
        <v>1.2</v>
      </c>
      <c r="C15" s="147" t="s">
        <v>12</v>
      </c>
      <c r="D15" s="148" t="s">
        <v>15</v>
      </c>
      <c r="E15" s="148"/>
      <c r="F15" s="148"/>
      <c r="G15" s="157">
        <v>201747000017</v>
      </c>
      <c r="H15" s="158" t="s">
        <v>1044</v>
      </c>
      <c r="I15" s="155" t="s">
        <v>100</v>
      </c>
      <c r="J15" s="149" t="s">
        <v>108</v>
      </c>
      <c r="K15" s="113" t="s">
        <v>932</v>
      </c>
      <c r="L15" s="112">
        <v>29</v>
      </c>
      <c r="M15" s="113" t="s">
        <v>82</v>
      </c>
      <c r="N15" s="112"/>
      <c r="O15" s="112"/>
      <c r="P15" s="112">
        <v>29</v>
      </c>
      <c r="Q15" s="112"/>
      <c r="R15" s="112">
        <f t="shared" si="0"/>
        <v>29</v>
      </c>
      <c r="S15" s="112" t="s">
        <v>83</v>
      </c>
      <c r="T15" s="112" t="s">
        <v>84</v>
      </c>
      <c r="U15" s="112" t="s">
        <v>109</v>
      </c>
      <c r="V15" s="112" t="s">
        <v>86</v>
      </c>
      <c r="W15" s="112" t="s">
        <v>14</v>
      </c>
      <c r="X15" s="243">
        <v>0</v>
      </c>
      <c r="Y15" s="149" t="s">
        <v>87</v>
      </c>
      <c r="Z15" s="149" t="s">
        <v>88</v>
      </c>
      <c r="AA15" s="150" t="s">
        <v>89</v>
      </c>
      <c r="AB15" s="110">
        <v>0</v>
      </c>
      <c r="AC15" s="111">
        <v>0</v>
      </c>
      <c r="AD15" s="111">
        <v>21</v>
      </c>
      <c r="AE15" s="111">
        <v>7</v>
      </c>
      <c r="AF15" s="112">
        <f t="shared" si="1"/>
        <v>28</v>
      </c>
      <c r="AG15" s="113" t="s">
        <v>86</v>
      </c>
      <c r="AH15" s="113" t="s">
        <v>14</v>
      </c>
      <c r="AI15" s="152"/>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6"/>
    </row>
    <row r="16" spans="1:123" s="117" customFormat="1" ht="168.75" customHeight="1" x14ac:dyDescent="0.25">
      <c r="A16" s="105" t="s">
        <v>11</v>
      </c>
      <c r="B16" s="158">
        <v>1.1000000000000001</v>
      </c>
      <c r="C16" s="147" t="s">
        <v>12</v>
      </c>
      <c r="D16" s="148" t="s">
        <v>15</v>
      </c>
      <c r="E16" s="148"/>
      <c r="F16" s="148"/>
      <c r="G16" s="157">
        <v>201747000017</v>
      </c>
      <c r="H16" s="158" t="s">
        <v>1044</v>
      </c>
      <c r="I16" s="155" t="s">
        <v>100</v>
      </c>
      <c r="J16" s="356" t="s">
        <v>110</v>
      </c>
      <c r="K16" s="358" t="s">
        <v>1034</v>
      </c>
      <c r="L16" s="358">
        <v>13</v>
      </c>
      <c r="M16" s="358" t="s">
        <v>82</v>
      </c>
      <c r="N16" s="112"/>
      <c r="O16" s="112"/>
      <c r="P16" s="358">
        <v>13</v>
      </c>
      <c r="Q16" s="112"/>
      <c r="R16" s="358">
        <v>13</v>
      </c>
      <c r="S16" s="358" t="s">
        <v>83</v>
      </c>
      <c r="T16" s="358" t="s">
        <v>84</v>
      </c>
      <c r="U16" s="358" t="s">
        <v>134</v>
      </c>
      <c r="V16" s="112" t="s">
        <v>86</v>
      </c>
      <c r="W16" s="112" t="s">
        <v>14</v>
      </c>
      <c r="X16" s="243">
        <v>49580324.090000004</v>
      </c>
      <c r="Y16" s="149" t="s">
        <v>87</v>
      </c>
      <c r="Z16" s="149" t="s">
        <v>88</v>
      </c>
      <c r="AA16" s="150" t="s">
        <v>89</v>
      </c>
      <c r="AB16" s="110">
        <v>0</v>
      </c>
      <c r="AC16" s="111">
        <v>0</v>
      </c>
      <c r="AD16" s="111">
        <v>0</v>
      </c>
      <c r="AE16" s="111">
        <v>8</v>
      </c>
      <c r="AF16" s="112">
        <f t="shared" si="1"/>
        <v>8</v>
      </c>
      <c r="AG16" s="113"/>
      <c r="AH16" s="113"/>
      <c r="AI16" s="152"/>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6"/>
    </row>
    <row r="17" spans="1:123" s="117" customFormat="1" ht="168.75" hidden="1" customHeight="1" x14ac:dyDescent="0.25">
      <c r="A17" s="105" t="s">
        <v>11</v>
      </c>
      <c r="B17" s="158">
        <v>2.1</v>
      </c>
      <c r="C17" s="147" t="s">
        <v>12</v>
      </c>
      <c r="D17" s="148" t="s">
        <v>15</v>
      </c>
      <c r="E17" s="148"/>
      <c r="F17" s="148"/>
      <c r="G17" s="157">
        <v>201747000017</v>
      </c>
      <c r="H17" s="158" t="s">
        <v>1044</v>
      </c>
      <c r="I17" s="155" t="s">
        <v>100</v>
      </c>
      <c r="J17" s="357"/>
      <c r="K17" s="352"/>
      <c r="L17" s="352"/>
      <c r="M17" s="352"/>
      <c r="N17" s="112"/>
      <c r="O17" s="112"/>
      <c r="P17" s="352"/>
      <c r="Q17" s="112"/>
      <c r="R17" s="352"/>
      <c r="S17" s="352"/>
      <c r="T17" s="352"/>
      <c r="U17" s="352"/>
      <c r="V17" s="112"/>
      <c r="W17" s="112" t="s">
        <v>866</v>
      </c>
      <c r="X17" s="243">
        <v>189654595.19999999</v>
      </c>
      <c r="Y17" s="149" t="s">
        <v>87</v>
      </c>
      <c r="Z17" s="149" t="s">
        <v>88</v>
      </c>
      <c r="AA17" s="150" t="s">
        <v>89</v>
      </c>
      <c r="AB17" s="110"/>
      <c r="AC17" s="111"/>
      <c r="AD17" s="111"/>
      <c r="AE17" s="111">
        <v>8</v>
      </c>
      <c r="AF17" s="112"/>
      <c r="AG17" s="113"/>
      <c r="AH17" s="113"/>
      <c r="AI17" s="152"/>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6"/>
    </row>
    <row r="18" spans="1:123" s="117" customFormat="1" ht="135" x14ac:dyDescent="0.25">
      <c r="A18" s="105" t="s">
        <v>11</v>
      </c>
      <c r="B18" s="158">
        <v>1.1000000000000001</v>
      </c>
      <c r="C18" s="147" t="s">
        <v>12</v>
      </c>
      <c r="D18" s="148" t="s">
        <v>13</v>
      </c>
      <c r="E18" s="148"/>
      <c r="F18" s="148"/>
      <c r="G18" s="157">
        <v>201747000017</v>
      </c>
      <c r="H18" s="158" t="s">
        <v>1044</v>
      </c>
      <c r="I18" s="155" t="s">
        <v>111</v>
      </c>
      <c r="J18" s="149" t="s">
        <v>110</v>
      </c>
      <c r="K18" s="113" t="s">
        <v>1002</v>
      </c>
      <c r="L18" s="112">
        <v>14</v>
      </c>
      <c r="M18" s="113" t="s">
        <v>82</v>
      </c>
      <c r="N18" s="112"/>
      <c r="O18" s="112"/>
      <c r="P18" s="112"/>
      <c r="Q18" s="112">
        <v>14</v>
      </c>
      <c r="R18" s="112">
        <f t="shared" si="0"/>
        <v>14</v>
      </c>
      <c r="S18" s="112" t="s">
        <v>104</v>
      </c>
      <c r="T18" s="112" t="s">
        <v>105</v>
      </c>
      <c r="U18" s="112" t="s">
        <v>112</v>
      </c>
      <c r="V18" s="112" t="s">
        <v>86</v>
      </c>
      <c r="W18" s="112" t="s">
        <v>14</v>
      </c>
      <c r="X18" s="243">
        <v>0</v>
      </c>
      <c r="Y18" s="149" t="s">
        <v>87</v>
      </c>
      <c r="Z18" s="149" t="s">
        <v>88</v>
      </c>
      <c r="AA18" s="150" t="s">
        <v>89</v>
      </c>
      <c r="AB18" s="110">
        <v>0</v>
      </c>
      <c r="AC18" s="111">
        <v>12</v>
      </c>
      <c r="AD18" s="111">
        <v>21</v>
      </c>
      <c r="AE18" s="111">
        <v>45</v>
      </c>
      <c r="AF18" s="112">
        <f t="shared" si="1"/>
        <v>78</v>
      </c>
      <c r="AG18" s="113" t="s">
        <v>86</v>
      </c>
      <c r="AH18" s="113" t="s">
        <v>14</v>
      </c>
      <c r="AI18" s="152"/>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6"/>
    </row>
    <row r="19" spans="1:123" s="117" customFormat="1" ht="124.5" hidden="1" customHeight="1" x14ac:dyDescent="0.25">
      <c r="A19" s="105" t="s">
        <v>11</v>
      </c>
      <c r="B19" s="158">
        <v>1.1000000000000001</v>
      </c>
      <c r="C19" s="147" t="s">
        <v>12</v>
      </c>
      <c r="D19" s="148" t="s">
        <v>13</v>
      </c>
      <c r="E19" s="148"/>
      <c r="F19" s="148"/>
      <c r="G19" s="157">
        <v>201747000017</v>
      </c>
      <c r="H19" s="158" t="s">
        <v>1044</v>
      </c>
      <c r="I19" s="155" t="s">
        <v>80</v>
      </c>
      <c r="J19" s="149" t="s">
        <v>81</v>
      </c>
      <c r="K19" s="113" t="s">
        <v>1029</v>
      </c>
      <c r="L19" s="112">
        <v>10</v>
      </c>
      <c r="M19" s="113" t="s">
        <v>82</v>
      </c>
      <c r="N19" s="112"/>
      <c r="O19" s="112">
        <v>3</v>
      </c>
      <c r="P19" s="112">
        <v>3</v>
      </c>
      <c r="Q19" s="112">
        <v>4</v>
      </c>
      <c r="R19" s="112">
        <v>10</v>
      </c>
      <c r="S19" s="112" t="s">
        <v>83</v>
      </c>
      <c r="T19" s="112" t="s">
        <v>84</v>
      </c>
      <c r="U19" s="112" t="s">
        <v>85</v>
      </c>
      <c r="V19" s="112"/>
      <c r="W19" s="112" t="s">
        <v>866</v>
      </c>
      <c r="X19" s="243">
        <v>47413648.799999997</v>
      </c>
      <c r="Y19" s="149" t="s">
        <v>87</v>
      </c>
      <c r="Z19" s="149" t="s">
        <v>88</v>
      </c>
      <c r="AA19" s="150" t="s">
        <v>89</v>
      </c>
      <c r="AB19" s="110">
        <v>0</v>
      </c>
      <c r="AC19" s="111">
        <v>20</v>
      </c>
      <c r="AD19" s="111">
        <v>15</v>
      </c>
      <c r="AE19" s="111">
        <v>50</v>
      </c>
      <c r="AF19" s="112"/>
      <c r="AG19" s="113"/>
      <c r="AH19" s="113"/>
      <c r="AI19" s="152"/>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6"/>
    </row>
    <row r="20" spans="1:123" s="117" customFormat="1" ht="135" x14ac:dyDescent="0.25">
      <c r="A20" s="105" t="s">
        <v>11</v>
      </c>
      <c r="B20" s="158">
        <v>1.1000000000000001</v>
      </c>
      <c r="C20" s="147" t="s">
        <v>12</v>
      </c>
      <c r="D20" s="148" t="s">
        <v>13</v>
      </c>
      <c r="E20" s="148"/>
      <c r="F20" s="148"/>
      <c r="G20" s="157">
        <v>201747000017</v>
      </c>
      <c r="H20" s="158" t="s">
        <v>1044</v>
      </c>
      <c r="I20" s="155" t="s">
        <v>111</v>
      </c>
      <c r="J20" s="149" t="s">
        <v>110</v>
      </c>
      <c r="K20" s="113" t="s">
        <v>933</v>
      </c>
      <c r="L20" s="112">
        <v>29</v>
      </c>
      <c r="M20" s="113" t="s">
        <v>82</v>
      </c>
      <c r="N20" s="112"/>
      <c r="O20" s="112"/>
      <c r="P20" s="112"/>
      <c r="Q20" s="112">
        <v>29</v>
      </c>
      <c r="R20" s="112">
        <f t="shared" si="0"/>
        <v>29</v>
      </c>
      <c r="S20" s="112" t="s">
        <v>104</v>
      </c>
      <c r="T20" s="112" t="s">
        <v>105</v>
      </c>
      <c r="U20" s="112" t="s">
        <v>112</v>
      </c>
      <c r="V20" s="112" t="s">
        <v>86</v>
      </c>
      <c r="W20" s="112" t="s">
        <v>14</v>
      </c>
      <c r="X20" s="243">
        <v>10000000</v>
      </c>
      <c r="Y20" s="149" t="s">
        <v>87</v>
      </c>
      <c r="Z20" s="149" t="s">
        <v>88</v>
      </c>
      <c r="AA20" s="150" t="s">
        <v>89</v>
      </c>
      <c r="AB20" s="110">
        <v>4</v>
      </c>
      <c r="AC20" s="111">
        <v>13</v>
      </c>
      <c r="AD20" s="111">
        <v>5</v>
      </c>
      <c r="AE20" s="111">
        <v>8</v>
      </c>
      <c r="AF20" s="112">
        <f t="shared" si="1"/>
        <v>30</v>
      </c>
      <c r="AG20" s="113" t="s">
        <v>86</v>
      </c>
      <c r="AH20" s="113" t="s">
        <v>14</v>
      </c>
      <c r="AI20" s="152"/>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6"/>
    </row>
    <row r="21" spans="1:123" s="117" customFormat="1" ht="135" x14ac:dyDescent="0.25">
      <c r="A21" s="105" t="s">
        <v>11</v>
      </c>
      <c r="B21" s="158">
        <v>1.1000000000000001</v>
      </c>
      <c r="C21" s="147" t="s">
        <v>12</v>
      </c>
      <c r="D21" s="148" t="s">
        <v>13</v>
      </c>
      <c r="E21" s="148"/>
      <c r="F21" s="148"/>
      <c r="G21" s="157">
        <v>201747000017</v>
      </c>
      <c r="H21" s="158" t="s">
        <v>1044</v>
      </c>
      <c r="I21" s="155" t="s">
        <v>111</v>
      </c>
      <c r="J21" s="149" t="s">
        <v>110</v>
      </c>
      <c r="K21" s="113" t="s">
        <v>934</v>
      </c>
      <c r="L21" s="112">
        <v>40</v>
      </c>
      <c r="M21" s="113" t="s">
        <v>82</v>
      </c>
      <c r="N21" s="112"/>
      <c r="O21" s="112"/>
      <c r="P21" s="112"/>
      <c r="Q21" s="112">
        <v>40</v>
      </c>
      <c r="R21" s="112">
        <f t="shared" si="0"/>
        <v>40</v>
      </c>
      <c r="S21" s="112" t="s">
        <v>104</v>
      </c>
      <c r="T21" s="112" t="s">
        <v>105</v>
      </c>
      <c r="U21" s="112" t="s">
        <v>112</v>
      </c>
      <c r="V21" s="112" t="s">
        <v>86</v>
      </c>
      <c r="W21" s="112" t="s">
        <v>14</v>
      </c>
      <c r="X21" s="243">
        <v>220000000</v>
      </c>
      <c r="Y21" s="149" t="s">
        <v>87</v>
      </c>
      <c r="Z21" s="149" t="s">
        <v>88</v>
      </c>
      <c r="AA21" s="150" t="s">
        <v>89</v>
      </c>
      <c r="AB21" s="110">
        <v>0</v>
      </c>
      <c r="AC21" s="111">
        <v>0</v>
      </c>
      <c r="AD21" s="111">
        <v>0</v>
      </c>
      <c r="AE21" s="111">
        <v>40</v>
      </c>
      <c r="AF21" s="112">
        <f t="shared" si="1"/>
        <v>40</v>
      </c>
      <c r="AG21" s="113" t="s">
        <v>86</v>
      </c>
      <c r="AH21" s="113" t="s">
        <v>14</v>
      </c>
      <c r="AI21" s="152"/>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6"/>
    </row>
    <row r="22" spans="1:123" s="117" customFormat="1" ht="135" x14ac:dyDescent="0.25">
      <c r="A22" s="105" t="s">
        <v>11</v>
      </c>
      <c r="B22" s="158">
        <v>1.1000000000000001</v>
      </c>
      <c r="C22" s="147" t="s">
        <v>12</v>
      </c>
      <c r="D22" s="148" t="s">
        <v>13</v>
      </c>
      <c r="E22" s="148"/>
      <c r="F22" s="148"/>
      <c r="G22" s="157">
        <v>201747000017</v>
      </c>
      <c r="H22" s="158" t="s">
        <v>1044</v>
      </c>
      <c r="I22" s="155" t="s">
        <v>111</v>
      </c>
      <c r="J22" s="149" t="s">
        <v>110</v>
      </c>
      <c r="K22" s="113" t="s">
        <v>935</v>
      </c>
      <c r="L22" s="112">
        <v>100</v>
      </c>
      <c r="M22" s="113" t="s">
        <v>103</v>
      </c>
      <c r="N22" s="112">
        <v>25</v>
      </c>
      <c r="O22" s="112">
        <v>25</v>
      </c>
      <c r="P22" s="112">
        <v>25</v>
      </c>
      <c r="Q22" s="112">
        <v>25</v>
      </c>
      <c r="R22" s="112">
        <f t="shared" si="0"/>
        <v>100</v>
      </c>
      <c r="S22" s="112" t="s">
        <v>104</v>
      </c>
      <c r="T22" s="112" t="s">
        <v>105</v>
      </c>
      <c r="U22" s="112" t="s">
        <v>112</v>
      </c>
      <c r="V22" s="112" t="s">
        <v>86</v>
      </c>
      <c r="W22" s="112" t="s">
        <v>14</v>
      </c>
      <c r="X22" s="243">
        <v>0</v>
      </c>
      <c r="Y22" s="149" t="s">
        <v>87</v>
      </c>
      <c r="Z22" s="149" t="s">
        <v>88</v>
      </c>
      <c r="AA22" s="150" t="s">
        <v>89</v>
      </c>
      <c r="AB22" s="110">
        <v>10</v>
      </c>
      <c r="AC22" s="111">
        <v>12.5</v>
      </c>
      <c r="AD22" s="111">
        <v>20</v>
      </c>
      <c r="AE22" s="111">
        <v>25</v>
      </c>
      <c r="AF22" s="112">
        <f t="shared" si="1"/>
        <v>67.5</v>
      </c>
      <c r="AG22" s="113"/>
      <c r="AH22" s="113"/>
      <c r="AI22" s="152"/>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6"/>
    </row>
    <row r="23" spans="1:123" s="117" customFormat="1" ht="135" x14ac:dyDescent="0.25">
      <c r="A23" s="105" t="s">
        <v>11</v>
      </c>
      <c r="B23" s="158">
        <v>1.1000000000000001</v>
      </c>
      <c r="C23" s="147" t="s">
        <v>12</v>
      </c>
      <c r="D23" s="148" t="s">
        <v>13</v>
      </c>
      <c r="E23" s="148"/>
      <c r="F23" s="148"/>
      <c r="G23" s="157">
        <v>201747000017</v>
      </c>
      <c r="H23" s="158" t="s">
        <v>1044</v>
      </c>
      <c r="I23" s="155" t="s">
        <v>111</v>
      </c>
      <c r="J23" s="149" t="s">
        <v>110</v>
      </c>
      <c r="K23" s="113" t="s">
        <v>936</v>
      </c>
      <c r="L23" s="112">
        <f>29*4</f>
        <v>116</v>
      </c>
      <c r="M23" s="113" t="s">
        <v>82</v>
      </c>
      <c r="N23" s="112">
        <v>29</v>
      </c>
      <c r="O23" s="112">
        <v>29</v>
      </c>
      <c r="P23" s="112">
        <v>29</v>
      </c>
      <c r="Q23" s="112">
        <v>29</v>
      </c>
      <c r="R23" s="112">
        <f t="shared" si="0"/>
        <v>116</v>
      </c>
      <c r="S23" s="112" t="s">
        <v>104</v>
      </c>
      <c r="T23" s="112" t="s">
        <v>105</v>
      </c>
      <c r="U23" s="112" t="s">
        <v>112</v>
      </c>
      <c r="V23" s="112" t="s">
        <v>86</v>
      </c>
      <c r="W23" s="112" t="s">
        <v>14</v>
      </c>
      <c r="X23" s="243">
        <v>150000000</v>
      </c>
      <c r="Y23" s="149" t="s">
        <v>87</v>
      </c>
      <c r="Z23" s="149" t="s">
        <v>88</v>
      </c>
      <c r="AA23" s="150" t="s">
        <v>89</v>
      </c>
      <c r="AB23" s="110">
        <v>28</v>
      </c>
      <c r="AC23" s="111">
        <v>29</v>
      </c>
      <c r="AD23" s="111">
        <v>29</v>
      </c>
      <c r="AE23" s="111">
        <v>29</v>
      </c>
      <c r="AF23" s="112">
        <f t="shared" si="1"/>
        <v>115</v>
      </c>
      <c r="AG23" s="113"/>
      <c r="AH23" s="113" t="s">
        <v>14</v>
      </c>
      <c r="AI23" s="152"/>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6"/>
    </row>
    <row r="24" spans="1:123" s="117" customFormat="1" ht="135" x14ac:dyDescent="0.25">
      <c r="A24" s="105" t="s">
        <v>11</v>
      </c>
      <c r="B24" s="158">
        <v>1.1000000000000001</v>
      </c>
      <c r="C24" s="147" t="s">
        <v>12</v>
      </c>
      <c r="D24" s="148" t="s">
        <v>13</v>
      </c>
      <c r="E24" s="148"/>
      <c r="F24" s="148"/>
      <c r="G24" s="157">
        <v>201747000017</v>
      </c>
      <c r="H24" s="158" t="s">
        <v>1044</v>
      </c>
      <c r="I24" s="155" t="s">
        <v>111</v>
      </c>
      <c r="J24" s="149" t="s">
        <v>110</v>
      </c>
      <c r="K24" s="113" t="s">
        <v>1014</v>
      </c>
      <c r="L24" s="112">
        <f>29*4</f>
        <v>116</v>
      </c>
      <c r="M24" s="113" t="s">
        <v>82</v>
      </c>
      <c r="N24" s="159">
        <v>29</v>
      </c>
      <c r="O24" s="159">
        <v>29</v>
      </c>
      <c r="P24" s="159">
        <v>29</v>
      </c>
      <c r="Q24" s="159">
        <v>29</v>
      </c>
      <c r="R24" s="112">
        <f t="shared" si="0"/>
        <v>116</v>
      </c>
      <c r="S24" s="112" t="s">
        <v>104</v>
      </c>
      <c r="T24" s="112" t="s">
        <v>105</v>
      </c>
      <c r="U24" s="112" t="s">
        <v>112</v>
      </c>
      <c r="V24" s="112" t="s">
        <v>86</v>
      </c>
      <c r="W24" s="112" t="s">
        <v>14</v>
      </c>
      <c r="X24" s="243">
        <v>29000000</v>
      </c>
      <c r="Y24" s="149" t="s">
        <v>87</v>
      </c>
      <c r="Z24" s="149" t="s">
        <v>88</v>
      </c>
      <c r="AA24" s="150" t="s">
        <v>89</v>
      </c>
      <c r="AB24" s="110">
        <v>28</v>
      </c>
      <c r="AC24" s="111">
        <v>28</v>
      </c>
      <c r="AD24" s="111">
        <v>29</v>
      </c>
      <c r="AE24" s="111">
        <v>29</v>
      </c>
      <c r="AF24" s="112">
        <f t="shared" si="1"/>
        <v>114</v>
      </c>
      <c r="AG24" s="113" t="s">
        <v>86</v>
      </c>
      <c r="AH24" s="113" t="s">
        <v>14</v>
      </c>
      <c r="AI24" s="152"/>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6"/>
    </row>
    <row r="25" spans="1:123" s="117" customFormat="1" ht="120" x14ac:dyDescent="0.25">
      <c r="A25" s="105" t="s">
        <v>11</v>
      </c>
      <c r="B25" s="158">
        <v>1.1000000000000001</v>
      </c>
      <c r="C25" s="147" t="s">
        <v>12</v>
      </c>
      <c r="D25" s="148" t="s">
        <v>13</v>
      </c>
      <c r="E25" s="148"/>
      <c r="F25" s="148"/>
      <c r="G25" s="157">
        <v>201747000017</v>
      </c>
      <c r="H25" s="158" t="s">
        <v>1044</v>
      </c>
      <c r="I25" s="155" t="s">
        <v>111</v>
      </c>
      <c r="J25" s="155" t="s">
        <v>114</v>
      </c>
      <c r="K25" s="113" t="s">
        <v>937</v>
      </c>
      <c r="L25" s="112">
        <v>100</v>
      </c>
      <c r="M25" s="113" t="s">
        <v>103</v>
      </c>
      <c r="N25" s="112">
        <v>25</v>
      </c>
      <c r="O25" s="159">
        <v>25</v>
      </c>
      <c r="P25" s="159">
        <v>25</v>
      </c>
      <c r="Q25" s="159">
        <v>25</v>
      </c>
      <c r="R25" s="112">
        <v>100</v>
      </c>
      <c r="S25" s="112" t="s">
        <v>104</v>
      </c>
      <c r="T25" s="112" t="s">
        <v>105</v>
      </c>
      <c r="U25" s="112" t="s">
        <v>1003</v>
      </c>
      <c r="V25" s="112" t="s">
        <v>86</v>
      </c>
      <c r="W25" s="112" t="s">
        <v>14</v>
      </c>
      <c r="X25" s="243">
        <v>7000000</v>
      </c>
      <c r="Y25" s="149" t="s">
        <v>87</v>
      </c>
      <c r="Z25" s="149" t="s">
        <v>88</v>
      </c>
      <c r="AA25" s="150" t="s">
        <v>89</v>
      </c>
      <c r="AB25" s="110"/>
      <c r="AC25" s="111"/>
      <c r="AD25" s="111"/>
      <c r="AE25" s="111"/>
      <c r="AF25" s="112">
        <f t="shared" si="1"/>
        <v>0</v>
      </c>
      <c r="AG25" s="113" t="s">
        <v>86</v>
      </c>
      <c r="AH25" s="113" t="s">
        <v>14</v>
      </c>
      <c r="AI25" s="152"/>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6"/>
    </row>
    <row r="26" spans="1:123" s="117" customFormat="1" ht="120" x14ac:dyDescent="0.25">
      <c r="A26" s="105" t="s">
        <v>11</v>
      </c>
      <c r="B26" s="148">
        <v>1.1000000000000001</v>
      </c>
      <c r="C26" s="147" t="s">
        <v>12</v>
      </c>
      <c r="D26" s="148" t="s">
        <v>13</v>
      </c>
      <c r="E26" s="148"/>
      <c r="F26" s="148"/>
      <c r="G26" s="157">
        <v>201747000017</v>
      </c>
      <c r="H26" s="158" t="s">
        <v>1044</v>
      </c>
      <c r="I26" s="113" t="s">
        <v>111</v>
      </c>
      <c r="J26" s="155" t="s">
        <v>114</v>
      </c>
      <c r="K26" s="113" t="s">
        <v>938</v>
      </c>
      <c r="L26" s="112">
        <v>1</v>
      </c>
      <c r="M26" s="113" t="s">
        <v>82</v>
      </c>
      <c r="N26" s="112"/>
      <c r="O26" s="112"/>
      <c r="P26" s="112">
        <v>1</v>
      </c>
      <c r="Q26" s="112"/>
      <c r="R26" s="112">
        <f t="shared" si="0"/>
        <v>1</v>
      </c>
      <c r="S26" s="112" t="s">
        <v>104</v>
      </c>
      <c r="T26" s="112" t="s">
        <v>105</v>
      </c>
      <c r="U26" s="112" t="s">
        <v>113</v>
      </c>
      <c r="V26" s="112" t="s">
        <v>86</v>
      </c>
      <c r="W26" s="112" t="s">
        <v>14</v>
      </c>
      <c r="X26" s="243">
        <v>5000000</v>
      </c>
      <c r="Y26" s="149" t="s">
        <v>87</v>
      </c>
      <c r="Z26" s="149" t="s">
        <v>88</v>
      </c>
      <c r="AA26" s="150" t="s">
        <v>89</v>
      </c>
      <c r="AB26" s="110">
        <v>0</v>
      </c>
      <c r="AC26" s="111">
        <v>0</v>
      </c>
      <c r="AD26" s="111">
        <v>1</v>
      </c>
      <c r="AE26" s="111"/>
      <c r="AF26" s="112">
        <f t="shared" si="1"/>
        <v>1</v>
      </c>
      <c r="AG26" s="113"/>
      <c r="AH26" s="113" t="s">
        <v>14</v>
      </c>
      <c r="AI26" s="152"/>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6"/>
    </row>
    <row r="27" spans="1:123" s="117" customFormat="1" ht="135" x14ac:dyDescent="0.25">
      <c r="A27" s="105" t="s">
        <v>11</v>
      </c>
      <c r="B27" s="158">
        <v>1.2</v>
      </c>
      <c r="C27" s="147" t="s">
        <v>12</v>
      </c>
      <c r="D27" s="148" t="s">
        <v>13</v>
      </c>
      <c r="E27" s="148"/>
      <c r="F27" s="148"/>
      <c r="G27" s="157">
        <v>201747000017</v>
      </c>
      <c r="H27" s="158" t="s">
        <v>1044</v>
      </c>
      <c r="I27" s="113" t="s">
        <v>111</v>
      </c>
      <c r="J27" s="113" t="s">
        <v>110</v>
      </c>
      <c r="K27" s="113" t="s">
        <v>116</v>
      </c>
      <c r="L27" s="112">
        <v>1</v>
      </c>
      <c r="M27" s="113" t="s">
        <v>82</v>
      </c>
      <c r="N27" s="112"/>
      <c r="O27" s="112"/>
      <c r="P27" s="112">
        <v>1</v>
      </c>
      <c r="Q27" s="112"/>
      <c r="R27" s="112">
        <f t="shared" si="0"/>
        <v>1</v>
      </c>
      <c r="S27" s="112" t="s">
        <v>104</v>
      </c>
      <c r="T27" s="112" t="s">
        <v>105</v>
      </c>
      <c r="U27" s="112" t="s">
        <v>113</v>
      </c>
      <c r="V27" s="112" t="s">
        <v>86</v>
      </c>
      <c r="W27" s="112" t="s">
        <v>14</v>
      </c>
      <c r="X27" s="243">
        <v>15000000</v>
      </c>
      <c r="Y27" s="149" t="s">
        <v>87</v>
      </c>
      <c r="Z27" s="149" t="s">
        <v>88</v>
      </c>
      <c r="AA27" s="150" t="s">
        <v>89</v>
      </c>
      <c r="AB27" s="110">
        <v>0</v>
      </c>
      <c r="AC27" s="111">
        <v>0</v>
      </c>
      <c r="AD27" s="111">
        <v>1</v>
      </c>
      <c r="AE27" s="111"/>
      <c r="AF27" s="112">
        <f t="shared" si="1"/>
        <v>1</v>
      </c>
      <c r="AG27" s="113"/>
      <c r="AH27" s="113" t="s">
        <v>14</v>
      </c>
      <c r="AI27" s="152"/>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6"/>
    </row>
    <row r="28" spans="1:123" s="117" customFormat="1" ht="135" x14ac:dyDescent="0.25">
      <c r="A28" s="105" t="s">
        <v>11</v>
      </c>
      <c r="B28" s="158">
        <v>1.2</v>
      </c>
      <c r="C28" s="147" t="s">
        <v>12</v>
      </c>
      <c r="D28" s="148" t="s">
        <v>15</v>
      </c>
      <c r="E28" s="148"/>
      <c r="F28" s="148"/>
      <c r="G28" s="157">
        <v>201747000017</v>
      </c>
      <c r="H28" s="158" t="s">
        <v>1044</v>
      </c>
      <c r="I28" s="113" t="s">
        <v>117</v>
      </c>
      <c r="J28" s="155" t="s">
        <v>110</v>
      </c>
      <c r="K28" s="113" t="s">
        <v>939</v>
      </c>
      <c r="L28" s="112">
        <v>100</v>
      </c>
      <c r="M28" s="113" t="s">
        <v>103</v>
      </c>
      <c r="N28" s="112"/>
      <c r="O28" s="112"/>
      <c r="P28" s="112">
        <v>100</v>
      </c>
      <c r="Q28" s="112"/>
      <c r="R28" s="112">
        <f t="shared" si="0"/>
        <v>100</v>
      </c>
      <c r="S28" s="112" t="s">
        <v>104</v>
      </c>
      <c r="T28" s="112" t="s">
        <v>105</v>
      </c>
      <c r="U28" s="112" t="s">
        <v>112</v>
      </c>
      <c r="V28" s="112" t="s">
        <v>86</v>
      </c>
      <c r="W28" s="112" t="s">
        <v>14</v>
      </c>
      <c r="X28" s="243">
        <v>0</v>
      </c>
      <c r="Y28" s="149" t="s">
        <v>87</v>
      </c>
      <c r="Z28" s="149" t="s">
        <v>88</v>
      </c>
      <c r="AA28" s="150" t="s">
        <v>89</v>
      </c>
      <c r="AB28" s="110">
        <v>0</v>
      </c>
      <c r="AC28" s="111">
        <v>0</v>
      </c>
      <c r="AD28" s="111">
        <v>43</v>
      </c>
      <c r="AE28" s="111"/>
      <c r="AF28" s="112">
        <f t="shared" si="1"/>
        <v>43</v>
      </c>
      <c r="AG28" s="113"/>
      <c r="AH28" s="113"/>
      <c r="AI28" s="152"/>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6"/>
    </row>
    <row r="29" spans="1:123" s="117" customFormat="1" ht="120" x14ac:dyDescent="0.25">
      <c r="A29" s="105" t="s">
        <v>11</v>
      </c>
      <c r="B29" s="158">
        <v>1.1000000000000001</v>
      </c>
      <c r="C29" s="147" t="s">
        <v>12</v>
      </c>
      <c r="D29" s="148" t="s">
        <v>13</v>
      </c>
      <c r="E29" s="148"/>
      <c r="F29" s="148"/>
      <c r="G29" s="157">
        <v>201747000017</v>
      </c>
      <c r="H29" s="158" t="s">
        <v>1044</v>
      </c>
      <c r="I29" s="113" t="s">
        <v>118</v>
      </c>
      <c r="J29" s="113" t="s">
        <v>114</v>
      </c>
      <c r="K29" s="113" t="s">
        <v>940</v>
      </c>
      <c r="L29" s="112">
        <v>4</v>
      </c>
      <c r="M29" s="113" t="s">
        <v>82</v>
      </c>
      <c r="N29" s="112">
        <v>1</v>
      </c>
      <c r="O29" s="112">
        <v>1</v>
      </c>
      <c r="P29" s="112">
        <v>1</v>
      </c>
      <c r="Q29" s="112">
        <v>1</v>
      </c>
      <c r="R29" s="112">
        <f t="shared" si="0"/>
        <v>4</v>
      </c>
      <c r="S29" s="112" t="s">
        <v>104</v>
      </c>
      <c r="T29" s="112" t="s">
        <v>105</v>
      </c>
      <c r="U29" s="112" t="s">
        <v>115</v>
      </c>
      <c r="V29" s="112" t="s">
        <v>86</v>
      </c>
      <c r="W29" s="112" t="s">
        <v>14</v>
      </c>
      <c r="X29" s="243">
        <v>0</v>
      </c>
      <c r="Y29" s="149" t="s">
        <v>87</v>
      </c>
      <c r="Z29" s="149" t="s">
        <v>88</v>
      </c>
      <c r="AA29" s="150" t="s">
        <v>89</v>
      </c>
      <c r="AB29" s="110">
        <v>1</v>
      </c>
      <c r="AC29" s="111">
        <v>1</v>
      </c>
      <c r="AD29" s="111">
        <v>1</v>
      </c>
      <c r="AE29" s="111">
        <v>1</v>
      </c>
      <c r="AF29" s="112">
        <f t="shared" si="1"/>
        <v>4</v>
      </c>
      <c r="AG29" s="113"/>
      <c r="AH29" s="113"/>
      <c r="AI29" s="152"/>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6"/>
    </row>
    <row r="30" spans="1:123" s="117" customFormat="1" ht="180" x14ac:dyDescent="0.25">
      <c r="A30" s="105" t="s">
        <v>11</v>
      </c>
      <c r="B30" s="158">
        <v>1.1000000000000001</v>
      </c>
      <c r="C30" s="147" t="s">
        <v>12</v>
      </c>
      <c r="D30" s="148" t="s">
        <v>13</v>
      </c>
      <c r="E30" s="148"/>
      <c r="F30" s="148"/>
      <c r="G30" s="157">
        <v>201747000017</v>
      </c>
      <c r="H30" s="158" t="s">
        <v>1044</v>
      </c>
      <c r="I30" s="113" t="s">
        <v>119</v>
      </c>
      <c r="J30" s="113" t="s">
        <v>81</v>
      </c>
      <c r="K30" s="113" t="s">
        <v>1015</v>
      </c>
      <c r="L30" s="112">
        <v>3</v>
      </c>
      <c r="M30" s="113" t="s">
        <v>82</v>
      </c>
      <c r="N30" s="112"/>
      <c r="O30" s="112">
        <v>1</v>
      </c>
      <c r="P30" s="112">
        <v>1</v>
      </c>
      <c r="Q30" s="112">
        <v>1</v>
      </c>
      <c r="R30" s="112">
        <f t="shared" si="0"/>
        <v>3</v>
      </c>
      <c r="S30" s="112" t="s">
        <v>104</v>
      </c>
      <c r="T30" s="112" t="s">
        <v>105</v>
      </c>
      <c r="U30" s="112" t="s">
        <v>115</v>
      </c>
      <c r="V30" s="112" t="s">
        <v>86</v>
      </c>
      <c r="W30" s="112" t="s">
        <v>14</v>
      </c>
      <c r="X30" s="243">
        <v>4000000</v>
      </c>
      <c r="Y30" s="149" t="s">
        <v>87</v>
      </c>
      <c r="Z30" s="149" t="s">
        <v>88</v>
      </c>
      <c r="AA30" s="150" t="s">
        <v>89</v>
      </c>
      <c r="AB30" s="110">
        <v>0</v>
      </c>
      <c r="AC30" s="111">
        <v>0</v>
      </c>
      <c r="AD30" s="111">
        <v>1</v>
      </c>
      <c r="AE30" s="111">
        <v>1</v>
      </c>
      <c r="AF30" s="112">
        <f t="shared" si="1"/>
        <v>2</v>
      </c>
      <c r="AG30" s="113" t="s">
        <v>86</v>
      </c>
      <c r="AH30" s="113" t="s">
        <v>14</v>
      </c>
      <c r="AI30" s="154"/>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6"/>
    </row>
    <row r="31" spans="1:123" s="117" customFormat="1" ht="180" x14ac:dyDescent="0.25">
      <c r="A31" s="105" t="s">
        <v>11</v>
      </c>
      <c r="B31" s="158">
        <v>1.1000000000000001</v>
      </c>
      <c r="C31" s="147" t="s">
        <v>12</v>
      </c>
      <c r="D31" s="148" t="s">
        <v>13</v>
      </c>
      <c r="E31" s="148"/>
      <c r="F31" s="148"/>
      <c r="G31" s="157">
        <v>201747000017</v>
      </c>
      <c r="H31" s="158" t="s">
        <v>1044</v>
      </c>
      <c r="I31" s="113" t="s">
        <v>120</v>
      </c>
      <c r="J31" s="113" t="s">
        <v>81</v>
      </c>
      <c r="K31" s="113" t="s">
        <v>941</v>
      </c>
      <c r="L31" s="112">
        <v>1</v>
      </c>
      <c r="M31" s="113" t="s">
        <v>82</v>
      </c>
      <c r="N31" s="112"/>
      <c r="O31" s="112"/>
      <c r="P31" s="112">
        <v>1</v>
      </c>
      <c r="Q31" s="112"/>
      <c r="R31" s="112">
        <f t="shared" si="0"/>
        <v>1</v>
      </c>
      <c r="S31" s="112" t="s">
        <v>104</v>
      </c>
      <c r="T31" s="112" t="s">
        <v>105</v>
      </c>
      <c r="U31" s="112" t="s">
        <v>113</v>
      </c>
      <c r="V31" s="112" t="s">
        <v>86</v>
      </c>
      <c r="W31" s="112" t="s">
        <v>14</v>
      </c>
      <c r="X31" s="243">
        <v>15000000</v>
      </c>
      <c r="Y31" s="149" t="s">
        <v>87</v>
      </c>
      <c r="Z31" s="149" t="s">
        <v>88</v>
      </c>
      <c r="AA31" s="150" t="s">
        <v>89</v>
      </c>
      <c r="AB31" s="110">
        <v>0</v>
      </c>
      <c r="AC31" s="111">
        <v>0</v>
      </c>
      <c r="AD31" s="111">
        <v>0</v>
      </c>
      <c r="AE31" s="111">
        <v>1</v>
      </c>
      <c r="AF31" s="112">
        <f t="shared" si="1"/>
        <v>1</v>
      </c>
      <c r="AG31" s="113" t="s">
        <v>86</v>
      </c>
      <c r="AH31" s="113" t="s">
        <v>14</v>
      </c>
      <c r="AI31" s="152"/>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6"/>
    </row>
    <row r="32" spans="1:123" s="117" customFormat="1" ht="165" x14ac:dyDescent="0.25">
      <c r="A32" s="105" t="s">
        <v>11</v>
      </c>
      <c r="B32" s="158">
        <v>1.2</v>
      </c>
      <c r="C32" s="147" t="s">
        <v>12</v>
      </c>
      <c r="D32" s="148" t="s">
        <v>15</v>
      </c>
      <c r="E32" s="148"/>
      <c r="F32" s="148"/>
      <c r="G32" s="157">
        <v>201747000017</v>
      </c>
      <c r="H32" s="158" t="s">
        <v>1044</v>
      </c>
      <c r="I32" s="155" t="s">
        <v>120</v>
      </c>
      <c r="J32" s="113" t="s">
        <v>121</v>
      </c>
      <c r="K32" s="113" t="s">
        <v>942</v>
      </c>
      <c r="L32" s="112">
        <v>100</v>
      </c>
      <c r="M32" s="113" t="s">
        <v>103</v>
      </c>
      <c r="N32" s="112">
        <v>25</v>
      </c>
      <c r="O32" s="112">
        <v>25</v>
      </c>
      <c r="P32" s="112">
        <v>25</v>
      </c>
      <c r="Q32" s="112">
        <v>25</v>
      </c>
      <c r="R32" s="112">
        <f t="shared" si="0"/>
        <v>100</v>
      </c>
      <c r="S32" s="112" t="s">
        <v>104</v>
      </c>
      <c r="T32" s="112" t="s">
        <v>105</v>
      </c>
      <c r="U32" s="112" t="s">
        <v>112</v>
      </c>
      <c r="V32" s="112" t="s">
        <v>86</v>
      </c>
      <c r="W32" s="112" t="s">
        <v>14</v>
      </c>
      <c r="X32" s="243">
        <v>14500000</v>
      </c>
      <c r="Y32" s="149" t="s">
        <v>87</v>
      </c>
      <c r="Z32" s="149" t="s">
        <v>88</v>
      </c>
      <c r="AA32" s="150" t="s">
        <v>89</v>
      </c>
      <c r="AB32" s="110">
        <v>14</v>
      </c>
      <c r="AC32" s="111">
        <v>8</v>
      </c>
      <c r="AD32" s="111">
        <v>17</v>
      </c>
      <c r="AE32" s="111">
        <v>17</v>
      </c>
      <c r="AF32" s="112">
        <f t="shared" si="1"/>
        <v>56</v>
      </c>
      <c r="AG32" s="113" t="s">
        <v>86</v>
      </c>
      <c r="AH32" s="113" t="s">
        <v>14</v>
      </c>
      <c r="AI32" s="152"/>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6"/>
    </row>
    <row r="33" spans="1:123" s="117" customFormat="1" ht="165" x14ac:dyDescent="0.25">
      <c r="A33" s="105" t="s">
        <v>11</v>
      </c>
      <c r="B33" s="158">
        <v>1.2</v>
      </c>
      <c r="C33" s="147" t="s">
        <v>12</v>
      </c>
      <c r="D33" s="148" t="s">
        <v>15</v>
      </c>
      <c r="E33" s="148"/>
      <c r="F33" s="148"/>
      <c r="G33" s="157">
        <v>201747000017</v>
      </c>
      <c r="H33" s="158" t="s">
        <v>1044</v>
      </c>
      <c r="I33" s="155" t="s">
        <v>122</v>
      </c>
      <c r="J33" s="155" t="s">
        <v>121</v>
      </c>
      <c r="K33" s="113" t="s">
        <v>943</v>
      </c>
      <c r="L33" s="112">
        <v>260</v>
      </c>
      <c r="M33" s="113" t="s">
        <v>82</v>
      </c>
      <c r="N33" s="112"/>
      <c r="O33" s="112"/>
      <c r="P33" s="112">
        <v>130</v>
      </c>
      <c r="Q33" s="112">
        <v>130</v>
      </c>
      <c r="R33" s="112">
        <f t="shared" si="0"/>
        <v>260</v>
      </c>
      <c r="S33" s="112" t="s">
        <v>104</v>
      </c>
      <c r="T33" s="112" t="s">
        <v>105</v>
      </c>
      <c r="U33" s="112" t="s">
        <v>112</v>
      </c>
      <c r="V33" s="112" t="s">
        <v>86</v>
      </c>
      <c r="W33" s="112" t="s">
        <v>14</v>
      </c>
      <c r="X33" s="243">
        <v>45000000</v>
      </c>
      <c r="Y33" s="149" t="s">
        <v>87</v>
      </c>
      <c r="Z33" s="149" t="s">
        <v>88</v>
      </c>
      <c r="AA33" s="150" t="s">
        <v>89</v>
      </c>
      <c r="AB33" s="110">
        <v>0</v>
      </c>
      <c r="AC33" s="111">
        <v>0</v>
      </c>
      <c r="AD33" s="111">
        <v>96</v>
      </c>
      <c r="AE33" s="111">
        <v>260</v>
      </c>
      <c r="AF33" s="112">
        <f t="shared" si="1"/>
        <v>356</v>
      </c>
      <c r="AG33" s="113" t="s">
        <v>86</v>
      </c>
      <c r="AH33" s="113" t="s">
        <v>14</v>
      </c>
      <c r="AI33" s="152"/>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6"/>
    </row>
    <row r="34" spans="1:123" s="117" customFormat="1" ht="165" x14ac:dyDescent="0.25">
      <c r="A34" s="105" t="s">
        <v>11</v>
      </c>
      <c r="B34" s="158">
        <v>1.2</v>
      </c>
      <c r="C34" s="147" t="s">
        <v>12</v>
      </c>
      <c r="D34" s="148" t="s">
        <v>15</v>
      </c>
      <c r="E34" s="148"/>
      <c r="F34" s="148"/>
      <c r="G34" s="157">
        <v>201747000017</v>
      </c>
      <c r="H34" s="158" t="s">
        <v>1044</v>
      </c>
      <c r="I34" s="155" t="s">
        <v>123</v>
      </c>
      <c r="J34" s="155" t="s">
        <v>121</v>
      </c>
      <c r="K34" s="113" t="s">
        <v>944</v>
      </c>
      <c r="L34" s="112">
        <v>4</v>
      </c>
      <c r="M34" s="113" t="s">
        <v>82</v>
      </c>
      <c r="N34" s="112"/>
      <c r="O34" s="112">
        <v>4</v>
      </c>
      <c r="P34" s="112"/>
      <c r="Q34" s="112"/>
      <c r="R34" s="112">
        <f t="shared" si="0"/>
        <v>4</v>
      </c>
      <c r="S34" s="112" t="s">
        <v>104</v>
      </c>
      <c r="T34" s="112" t="s">
        <v>105</v>
      </c>
      <c r="U34" s="112" t="s">
        <v>112</v>
      </c>
      <c r="V34" s="112" t="s">
        <v>86</v>
      </c>
      <c r="W34" s="112" t="s">
        <v>14</v>
      </c>
      <c r="X34" s="243">
        <v>0</v>
      </c>
      <c r="Y34" s="149" t="s">
        <v>87</v>
      </c>
      <c r="Z34" s="149" t="s">
        <v>88</v>
      </c>
      <c r="AA34" s="150" t="s">
        <v>89</v>
      </c>
      <c r="AB34" s="110">
        <v>0</v>
      </c>
      <c r="AC34" s="111">
        <v>0</v>
      </c>
      <c r="AD34" s="111">
        <v>4</v>
      </c>
      <c r="AE34" s="111"/>
      <c r="AF34" s="112">
        <f t="shared" si="1"/>
        <v>4</v>
      </c>
      <c r="AG34" s="113" t="s">
        <v>86</v>
      </c>
      <c r="AH34" s="113" t="s">
        <v>14</v>
      </c>
      <c r="AI34" s="152"/>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6"/>
    </row>
    <row r="35" spans="1:123" s="117" customFormat="1" ht="165" x14ac:dyDescent="0.25">
      <c r="A35" s="105" t="s">
        <v>11</v>
      </c>
      <c r="B35" s="158">
        <v>1.2</v>
      </c>
      <c r="C35" s="147" t="s">
        <v>12</v>
      </c>
      <c r="D35" s="148" t="s">
        <v>15</v>
      </c>
      <c r="E35" s="148"/>
      <c r="F35" s="148"/>
      <c r="G35" s="157">
        <v>201747000017</v>
      </c>
      <c r="H35" s="158" t="s">
        <v>1044</v>
      </c>
      <c r="I35" s="113" t="s">
        <v>124</v>
      </c>
      <c r="J35" s="155" t="s">
        <v>121</v>
      </c>
      <c r="K35" s="113" t="s">
        <v>945</v>
      </c>
      <c r="L35" s="112">
        <v>32</v>
      </c>
      <c r="M35" s="113" t="s">
        <v>82</v>
      </c>
      <c r="N35" s="112"/>
      <c r="O35" s="112">
        <v>15</v>
      </c>
      <c r="P35" s="112">
        <v>17</v>
      </c>
      <c r="Q35" s="112"/>
      <c r="R35" s="112">
        <f t="shared" si="0"/>
        <v>32</v>
      </c>
      <c r="S35" s="112" t="s">
        <v>104</v>
      </c>
      <c r="T35" s="112" t="s">
        <v>105</v>
      </c>
      <c r="U35" s="112" t="s">
        <v>112</v>
      </c>
      <c r="V35" s="112" t="s">
        <v>86</v>
      </c>
      <c r="W35" s="112" t="s">
        <v>14</v>
      </c>
      <c r="X35" s="243">
        <v>0</v>
      </c>
      <c r="Y35" s="149" t="s">
        <v>87</v>
      </c>
      <c r="Z35" s="149" t="s">
        <v>88</v>
      </c>
      <c r="AA35" s="150" t="s">
        <v>89</v>
      </c>
      <c r="AB35" s="110">
        <v>1</v>
      </c>
      <c r="AC35" s="111">
        <v>1</v>
      </c>
      <c r="AD35" s="111">
        <v>20</v>
      </c>
      <c r="AE35" s="111"/>
      <c r="AF35" s="112">
        <f t="shared" si="1"/>
        <v>22</v>
      </c>
      <c r="AG35" s="113"/>
      <c r="AH35" s="113" t="s">
        <v>14</v>
      </c>
      <c r="AI35" s="152"/>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6"/>
    </row>
    <row r="36" spans="1:123" s="117" customFormat="1" ht="135" x14ac:dyDescent="0.25">
      <c r="A36" s="105" t="s">
        <v>11</v>
      </c>
      <c r="B36" s="158">
        <v>1.2</v>
      </c>
      <c r="C36" s="147" t="s">
        <v>12</v>
      </c>
      <c r="D36" s="148" t="s">
        <v>13</v>
      </c>
      <c r="E36" s="148"/>
      <c r="F36" s="148"/>
      <c r="G36" s="157">
        <v>201747000017</v>
      </c>
      <c r="H36" s="158" t="s">
        <v>1044</v>
      </c>
      <c r="I36" s="155" t="s">
        <v>124</v>
      </c>
      <c r="J36" s="113" t="s">
        <v>110</v>
      </c>
      <c r="K36" s="235" t="s">
        <v>946</v>
      </c>
      <c r="L36" s="112">
        <v>2</v>
      </c>
      <c r="M36" s="113" t="s">
        <v>82</v>
      </c>
      <c r="N36" s="112"/>
      <c r="O36" s="112"/>
      <c r="P36" s="112"/>
      <c r="Q36" s="112">
        <v>2</v>
      </c>
      <c r="R36" s="112">
        <f t="shared" si="0"/>
        <v>2</v>
      </c>
      <c r="S36" s="112" t="s">
        <v>104</v>
      </c>
      <c r="T36" s="112" t="s">
        <v>105</v>
      </c>
      <c r="U36" s="112" t="s">
        <v>112</v>
      </c>
      <c r="V36" s="112" t="s">
        <v>86</v>
      </c>
      <c r="W36" s="112" t="s">
        <v>14</v>
      </c>
      <c r="X36" s="243">
        <v>0</v>
      </c>
      <c r="Y36" s="149" t="s">
        <v>87</v>
      </c>
      <c r="Z36" s="149" t="s">
        <v>88</v>
      </c>
      <c r="AA36" s="150" t="s">
        <v>89</v>
      </c>
      <c r="AB36" s="110">
        <v>0</v>
      </c>
      <c r="AC36" s="111">
        <v>0</v>
      </c>
      <c r="AD36" s="111">
        <v>2</v>
      </c>
      <c r="AE36" s="111"/>
      <c r="AF36" s="112">
        <f t="shared" si="1"/>
        <v>2</v>
      </c>
      <c r="AG36" s="113" t="s">
        <v>86</v>
      </c>
      <c r="AH36" s="113"/>
      <c r="AI36" s="152"/>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6"/>
    </row>
    <row r="37" spans="1:123" s="117" customFormat="1" ht="135" x14ac:dyDescent="0.25">
      <c r="A37" s="105" t="s">
        <v>11</v>
      </c>
      <c r="B37" s="158">
        <v>1.2</v>
      </c>
      <c r="C37" s="147" t="s">
        <v>12</v>
      </c>
      <c r="D37" s="148" t="s">
        <v>13</v>
      </c>
      <c r="E37" s="148"/>
      <c r="F37" s="148"/>
      <c r="G37" s="157">
        <v>201747000017</v>
      </c>
      <c r="H37" s="158" t="s">
        <v>1044</v>
      </c>
      <c r="I37" s="155" t="s">
        <v>125</v>
      </c>
      <c r="J37" s="113" t="s">
        <v>110</v>
      </c>
      <c r="K37" s="113" t="s">
        <v>947</v>
      </c>
      <c r="L37" s="112">
        <v>4</v>
      </c>
      <c r="M37" s="113" t="s">
        <v>82</v>
      </c>
      <c r="N37" s="112"/>
      <c r="O37" s="112">
        <v>1</v>
      </c>
      <c r="P37" s="112">
        <v>1</v>
      </c>
      <c r="Q37" s="112">
        <v>1</v>
      </c>
      <c r="R37" s="112">
        <f t="shared" si="0"/>
        <v>3</v>
      </c>
      <c r="S37" s="112" t="s">
        <v>104</v>
      </c>
      <c r="T37" s="112" t="s">
        <v>105</v>
      </c>
      <c r="U37" s="112" t="s">
        <v>115</v>
      </c>
      <c r="V37" s="112" t="s">
        <v>86</v>
      </c>
      <c r="W37" s="112" t="s">
        <v>14</v>
      </c>
      <c r="X37" s="243">
        <v>4000000</v>
      </c>
      <c r="Y37" s="149" t="s">
        <v>87</v>
      </c>
      <c r="Z37" s="149" t="s">
        <v>88</v>
      </c>
      <c r="AA37" s="150" t="s">
        <v>89</v>
      </c>
      <c r="AB37" s="110">
        <v>1</v>
      </c>
      <c r="AC37" s="111">
        <v>1</v>
      </c>
      <c r="AD37" s="111">
        <v>1</v>
      </c>
      <c r="AE37" s="111">
        <v>2</v>
      </c>
      <c r="AF37" s="112">
        <f t="shared" si="1"/>
        <v>5</v>
      </c>
      <c r="AG37" s="113"/>
      <c r="AH37" s="113" t="s">
        <v>14</v>
      </c>
      <c r="AI37" s="152"/>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6"/>
    </row>
    <row r="38" spans="1:123" s="117" customFormat="1" ht="135" x14ac:dyDescent="0.25">
      <c r="A38" s="105" t="s">
        <v>11</v>
      </c>
      <c r="B38" s="158">
        <v>1.2</v>
      </c>
      <c r="C38" s="147" t="s">
        <v>12</v>
      </c>
      <c r="D38" s="148" t="s">
        <v>13</v>
      </c>
      <c r="E38" s="148"/>
      <c r="F38" s="148"/>
      <c r="G38" s="157">
        <v>201747000017</v>
      </c>
      <c r="H38" s="158" t="s">
        <v>1044</v>
      </c>
      <c r="I38" s="155" t="s">
        <v>125</v>
      </c>
      <c r="J38" s="113" t="s">
        <v>110</v>
      </c>
      <c r="K38" s="113" t="s">
        <v>948</v>
      </c>
      <c r="L38" s="112">
        <v>1</v>
      </c>
      <c r="M38" s="113" t="s">
        <v>82</v>
      </c>
      <c r="N38" s="112"/>
      <c r="O38" s="112">
        <v>1</v>
      </c>
      <c r="P38" s="112"/>
      <c r="Q38" s="112"/>
      <c r="R38" s="112">
        <f t="shared" si="0"/>
        <v>1</v>
      </c>
      <c r="S38" s="112" t="s">
        <v>104</v>
      </c>
      <c r="T38" s="112" t="s">
        <v>105</v>
      </c>
      <c r="U38" s="112" t="s">
        <v>115</v>
      </c>
      <c r="V38" s="112" t="s">
        <v>86</v>
      </c>
      <c r="W38" s="112" t="s">
        <v>14</v>
      </c>
      <c r="X38" s="243">
        <v>0</v>
      </c>
      <c r="Y38" s="149" t="s">
        <v>87</v>
      </c>
      <c r="Z38" s="149" t="s">
        <v>88</v>
      </c>
      <c r="AA38" s="150" t="s">
        <v>89</v>
      </c>
      <c r="AB38" s="110">
        <v>0</v>
      </c>
      <c r="AC38" s="111">
        <v>0</v>
      </c>
      <c r="AD38" s="111">
        <v>0</v>
      </c>
      <c r="AE38" s="111">
        <v>1</v>
      </c>
      <c r="AF38" s="112">
        <f t="shared" si="1"/>
        <v>1</v>
      </c>
      <c r="AG38" s="113"/>
      <c r="AH38" s="113"/>
      <c r="AI38" s="152"/>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6"/>
    </row>
    <row r="39" spans="1:123" s="117" customFormat="1" ht="120" x14ac:dyDescent="0.25">
      <c r="A39" s="105" t="s">
        <v>11</v>
      </c>
      <c r="B39" s="158">
        <v>1.1000000000000001</v>
      </c>
      <c r="C39" s="147" t="s">
        <v>12</v>
      </c>
      <c r="D39" s="148" t="s">
        <v>13</v>
      </c>
      <c r="E39" s="148"/>
      <c r="F39" s="148"/>
      <c r="G39" s="157">
        <v>201747000017</v>
      </c>
      <c r="H39" s="158" t="s">
        <v>1044</v>
      </c>
      <c r="I39" s="155" t="s">
        <v>125</v>
      </c>
      <c r="J39" s="113" t="s">
        <v>114</v>
      </c>
      <c r="K39" s="113" t="s">
        <v>949</v>
      </c>
      <c r="L39" s="112">
        <v>1</v>
      </c>
      <c r="M39" s="113" t="s">
        <v>82</v>
      </c>
      <c r="N39" s="112"/>
      <c r="O39" s="112"/>
      <c r="P39" s="112">
        <v>1</v>
      </c>
      <c r="Q39" s="112"/>
      <c r="R39" s="112">
        <f t="shared" si="0"/>
        <v>1</v>
      </c>
      <c r="S39" s="112" t="s">
        <v>104</v>
      </c>
      <c r="T39" s="112" t="s">
        <v>105</v>
      </c>
      <c r="U39" s="112" t="s">
        <v>115</v>
      </c>
      <c r="V39" s="112" t="s">
        <v>86</v>
      </c>
      <c r="W39" s="112" t="s">
        <v>14</v>
      </c>
      <c r="X39" s="243">
        <v>0</v>
      </c>
      <c r="Y39" s="149" t="s">
        <v>87</v>
      </c>
      <c r="Z39" s="149" t="s">
        <v>88</v>
      </c>
      <c r="AA39" s="150" t="s">
        <v>89</v>
      </c>
      <c r="AB39" s="110">
        <v>0</v>
      </c>
      <c r="AC39" s="111">
        <v>0</v>
      </c>
      <c r="AD39" s="111">
        <v>0</v>
      </c>
      <c r="AE39" s="111">
        <v>1</v>
      </c>
      <c r="AF39" s="112">
        <f t="shared" si="1"/>
        <v>1</v>
      </c>
      <c r="AG39" s="113"/>
      <c r="AH39" s="113"/>
      <c r="AI39" s="154"/>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6"/>
    </row>
    <row r="40" spans="1:123" s="117" customFormat="1" ht="120" x14ac:dyDescent="0.25">
      <c r="A40" s="105" t="s">
        <v>11</v>
      </c>
      <c r="B40" s="158">
        <v>1.1000000000000001</v>
      </c>
      <c r="C40" s="147" t="s">
        <v>12</v>
      </c>
      <c r="D40" s="148" t="s">
        <v>13</v>
      </c>
      <c r="E40" s="148"/>
      <c r="F40" s="148"/>
      <c r="G40" s="157">
        <v>201747000017</v>
      </c>
      <c r="H40" s="158" t="s">
        <v>1044</v>
      </c>
      <c r="I40" s="155" t="s">
        <v>126</v>
      </c>
      <c r="J40" s="155" t="s">
        <v>114</v>
      </c>
      <c r="K40" s="113" t="s">
        <v>950</v>
      </c>
      <c r="L40" s="112">
        <v>29</v>
      </c>
      <c r="M40" s="113" t="s">
        <v>82</v>
      </c>
      <c r="N40" s="112"/>
      <c r="O40" s="112"/>
      <c r="P40" s="112"/>
      <c r="Q40" s="112">
        <v>29</v>
      </c>
      <c r="R40" s="112">
        <f t="shared" si="0"/>
        <v>29</v>
      </c>
      <c r="S40" s="112" t="s">
        <v>104</v>
      </c>
      <c r="T40" s="112" t="s">
        <v>105</v>
      </c>
      <c r="U40" s="112" t="s">
        <v>113</v>
      </c>
      <c r="V40" s="112" t="s">
        <v>86</v>
      </c>
      <c r="W40" s="112" t="s">
        <v>14</v>
      </c>
      <c r="X40" s="243">
        <v>35000000</v>
      </c>
      <c r="Y40" s="149" t="s">
        <v>87</v>
      </c>
      <c r="Z40" s="149" t="s">
        <v>88</v>
      </c>
      <c r="AA40" s="150" t="s">
        <v>89</v>
      </c>
      <c r="AB40" s="110">
        <v>0</v>
      </c>
      <c r="AC40" s="111">
        <v>1</v>
      </c>
      <c r="AD40" s="111">
        <v>25</v>
      </c>
      <c r="AE40" s="111"/>
      <c r="AF40" s="112">
        <f t="shared" si="1"/>
        <v>26</v>
      </c>
      <c r="AG40" s="113" t="s">
        <v>86</v>
      </c>
      <c r="AH40" s="113" t="s">
        <v>14</v>
      </c>
      <c r="AI40" s="154"/>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6"/>
    </row>
    <row r="41" spans="1:123" s="117" customFormat="1" ht="135" x14ac:dyDescent="0.25">
      <c r="A41" s="105" t="s">
        <v>11</v>
      </c>
      <c r="B41" s="158">
        <v>1.1000000000000001</v>
      </c>
      <c r="C41" s="147" t="s">
        <v>12</v>
      </c>
      <c r="D41" s="148" t="s">
        <v>15</v>
      </c>
      <c r="E41" s="148"/>
      <c r="F41" s="148"/>
      <c r="G41" s="157">
        <v>201747000017</v>
      </c>
      <c r="H41" s="158" t="s">
        <v>1044</v>
      </c>
      <c r="I41" s="155" t="s">
        <v>127</v>
      </c>
      <c r="J41" s="113" t="s">
        <v>110</v>
      </c>
      <c r="K41" s="113" t="s">
        <v>951</v>
      </c>
      <c r="L41" s="112">
        <v>1</v>
      </c>
      <c r="M41" s="113" t="s">
        <v>82</v>
      </c>
      <c r="N41" s="112"/>
      <c r="O41" s="112">
        <v>1</v>
      </c>
      <c r="P41" s="112"/>
      <c r="Q41" s="112"/>
      <c r="R41" s="112">
        <f t="shared" si="0"/>
        <v>1</v>
      </c>
      <c r="S41" s="112" t="s">
        <v>104</v>
      </c>
      <c r="T41" s="112" t="s">
        <v>105</v>
      </c>
      <c r="U41" s="112" t="s">
        <v>112</v>
      </c>
      <c r="V41" s="112" t="s">
        <v>86</v>
      </c>
      <c r="W41" s="112" t="s">
        <v>14</v>
      </c>
      <c r="X41" s="243">
        <v>29000000</v>
      </c>
      <c r="Y41" s="149" t="s">
        <v>87</v>
      </c>
      <c r="Z41" s="149" t="s">
        <v>88</v>
      </c>
      <c r="AA41" s="150" t="s">
        <v>89</v>
      </c>
      <c r="AB41" s="110">
        <v>0</v>
      </c>
      <c r="AC41" s="111">
        <v>0.76</v>
      </c>
      <c r="AD41" s="111">
        <v>0</v>
      </c>
      <c r="AE41" s="111"/>
      <c r="AF41" s="112">
        <f t="shared" si="1"/>
        <v>0.76</v>
      </c>
      <c r="AG41" s="113" t="s">
        <v>86</v>
      </c>
      <c r="AH41" s="113" t="s">
        <v>14</v>
      </c>
      <c r="AI41" s="154"/>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6"/>
    </row>
    <row r="42" spans="1:123" s="117" customFormat="1" ht="135" x14ac:dyDescent="0.25">
      <c r="A42" s="105" t="s">
        <v>11</v>
      </c>
      <c r="B42" s="158">
        <v>1.2</v>
      </c>
      <c r="C42" s="147" t="s">
        <v>12</v>
      </c>
      <c r="D42" s="148" t="s">
        <v>15</v>
      </c>
      <c r="E42" s="148"/>
      <c r="F42" s="148"/>
      <c r="G42" s="157">
        <v>201747000017</v>
      </c>
      <c r="H42" s="158" t="s">
        <v>1044</v>
      </c>
      <c r="I42" s="155" t="s">
        <v>128</v>
      </c>
      <c r="J42" s="113" t="s">
        <v>110</v>
      </c>
      <c r="K42" s="113" t="s">
        <v>952</v>
      </c>
      <c r="L42" s="112">
        <v>1</v>
      </c>
      <c r="M42" s="113" t="s">
        <v>82</v>
      </c>
      <c r="N42" s="112"/>
      <c r="O42" s="112"/>
      <c r="P42" s="112"/>
      <c r="Q42" s="112">
        <v>1</v>
      </c>
      <c r="R42" s="112">
        <f t="shared" si="0"/>
        <v>1</v>
      </c>
      <c r="S42" s="112" t="s">
        <v>104</v>
      </c>
      <c r="T42" s="112" t="s">
        <v>105</v>
      </c>
      <c r="U42" s="112" t="s">
        <v>113</v>
      </c>
      <c r="V42" s="112" t="s">
        <v>86</v>
      </c>
      <c r="W42" s="112" t="s">
        <v>14</v>
      </c>
      <c r="X42" s="243">
        <v>15000000</v>
      </c>
      <c r="Y42" s="149" t="s">
        <v>87</v>
      </c>
      <c r="Z42" s="149" t="s">
        <v>88</v>
      </c>
      <c r="AA42" s="150" t="s">
        <v>89</v>
      </c>
      <c r="AB42" s="110">
        <v>0</v>
      </c>
      <c r="AC42" s="111">
        <v>0</v>
      </c>
      <c r="AD42" s="111">
        <v>0</v>
      </c>
      <c r="AE42" s="111">
        <v>1</v>
      </c>
      <c r="AF42" s="112">
        <f t="shared" si="1"/>
        <v>1</v>
      </c>
      <c r="AG42" s="113" t="s">
        <v>86</v>
      </c>
      <c r="AH42" s="113" t="s">
        <v>14</v>
      </c>
      <c r="AI42" s="152"/>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6"/>
    </row>
    <row r="43" spans="1:123" s="117" customFormat="1" ht="135" x14ac:dyDescent="0.25">
      <c r="A43" s="105" t="s">
        <v>11</v>
      </c>
      <c r="B43" s="158">
        <v>1.2</v>
      </c>
      <c r="C43" s="147" t="s">
        <v>12</v>
      </c>
      <c r="D43" s="148" t="s">
        <v>13</v>
      </c>
      <c r="E43" s="148"/>
      <c r="F43" s="148"/>
      <c r="G43" s="157">
        <v>201747000017</v>
      </c>
      <c r="H43" s="158" t="s">
        <v>1044</v>
      </c>
      <c r="I43" s="155" t="s">
        <v>129</v>
      </c>
      <c r="J43" s="113" t="s">
        <v>110</v>
      </c>
      <c r="K43" s="155" t="s">
        <v>1008</v>
      </c>
      <c r="L43" s="112">
        <v>1</v>
      </c>
      <c r="M43" s="113" t="s">
        <v>82</v>
      </c>
      <c r="N43" s="112"/>
      <c r="O43" s="112">
        <v>1</v>
      </c>
      <c r="P43" s="112"/>
      <c r="Q43" s="112"/>
      <c r="R43" s="112">
        <f t="shared" si="0"/>
        <v>1</v>
      </c>
      <c r="S43" s="112" t="s">
        <v>104</v>
      </c>
      <c r="T43" s="112" t="s">
        <v>105</v>
      </c>
      <c r="U43" s="112" t="s">
        <v>115</v>
      </c>
      <c r="V43" s="112" t="s">
        <v>86</v>
      </c>
      <c r="W43" s="112" t="s">
        <v>14</v>
      </c>
      <c r="X43" s="243">
        <v>0</v>
      </c>
      <c r="Y43" s="149" t="s">
        <v>87</v>
      </c>
      <c r="Z43" s="149" t="s">
        <v>88</v>
      </c>
      <c r="AA43" s="150" t="s">
        <v>89</v>
      </c>
      <c r="AB43" s="110">
        <v>0</v>
      </c>
      <c r="AC43" s="111">
        <v>0</v>
      </c>
      <c r="AD43" s="111">
        <v>0</v>
      </c>
      <c r="AE43" s="111"/>
      <c r="AF43" s="112">
        <f t="shared" si="1"/>
        <v>0</v>
      </c>
      <c r="AG43" s="113"/>
      <c r="AH43" s="113"/>
      <c r="AI43" s="152"/>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6"/>
    </row>
    <row r="44" spans="1:123" s="117" customFormat="1" ht="120" x14ac:dyDescent="0.25">
      <c r="A44" s="105" t="s">
        <v>11</v>
      </c>
      <c r="B44" s="158">
        <v>1.1000000000000001</v>
      </c>
      <c r="C44" s="147" t="s">
        <v>12</v>
      </c>
      <c r="D44" s="148" t="s">
        <v>15</v>
      </c>
      <c r="E44" s="148"/>
      <c r="F44" s="148"/>
      <c r="G44" s="157">
        <v>201747000017</v>
      </c>
      <c r="H44" s="158" t="s">
        <v>1044</v>
      </c>
      <c r="I44" s="155" t="s">
        <v>130</v>
      </c>
      <c r="J44" s="113" t="s">
        <v>114</v>
      </c>
      <c r="K44" s="155" t="s">
        <v>131</v>
      </c>
      <c r="L44" s="112">
        <v>1</v>
      </c>
      <c r="M44" s="113" t="s">
        <v>82</v>
      </c>
      <c r="N44" s="112"/>
      <c r="O44" s="112"/>
      <c r="P44" s="112"/>
      <c r="Q44" s="112">
        <v>1</v>
      </c>
      <c r="R44" s="112">
        <f t="shared" si="0"/>
        <v>1</v>
      </c>
      <c r="S44" s="112" t="s">
        <v>104</v>
      </c>
      <c r="T44" s="112" t="s">
        <v>105</v>
      </c>
      <c r="U44" s="112" t="s">
        <v>115</v>
      </c>
      <c r="V44" s="112" t="s">
        <v>86</v>
      </c>
      <c r="W44" s="112" t="s">
        <v>14</v>
      </c>
      <c r="X44" s="243">
        <v>0</v>
      </c>
      <c r="Y44" s="149" t="s">
        <v>87</v>
      </c>
      <c r="Z44" s="149" t="s">
        <v>88</v>
      </c>
      <c r="AA44" s="150" t="s">
        <v>89</v>
      </c>
      <c r="AB44" s="110">
        <v>0</v>
      </c>
      <c r="AC44" s="111">
        <v>0</v>
      </c>
      <c r="AD44" s="111">
        <v>0</v>
      </c>
      <c r="AE44" s="111"/>
      <c r="AF44" s="112">
        <f t="shared" si="1"/>
        <v>0</v>
      </c>
      <c r="AG44" s="113"/>
      <c r="AH44" s="113"/>
      <c r="AI44" s="152"/>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6"/>
    </row>
    <row r="45" spans="1:123" s="117" customFormat="1" ht="120" x14ac:dyDescent="0.25">
      <c r="A45" s="105" t="s">
        <v>11</v>
      </c>
      <c r="B45" s="158">
        <v>1.1000000000000001</v>
      </c>
      <c r="C45" s="147" t="s">
        <v>12</v>
      </c>
      <c r="D45" s="148" t="s">
        <v>13</v>
      </c>
      <c r="E45" s="148"/>
      <c r="F45" s="148"/>
      <c r="G45" s="157">
        <v>201747000017</v>
      </c>
      <c r="H45" s="158" t="s">
        <v>1044</v>
      </c>
      <c r="I45" s="155" t="s">
        <v>132</v>
      </c>
      <c r="J45" s="113" t="s">
        <v>114</v>
      </c>
      <c r="K45" s="113" t="s">
        <v>953</v>
      </c>
      <c r="L45" s="112">
        <v>4</v>
      </c>
      <c r="M45" s="113" t="s">
        <v>82</v>
      </c>
      <c r="N45" s="112">
        <v>1</v>
      </c>
      <c r="O45" s="112">
        <v>1</v>
      </c>
      <c r="P45" s="112">
        <v>1</v>
      </c>
      <c r="Q45" s="112">
        <v>1</v>
      </c>
      <c r="R45" s="112">
        <f t="shared" si="0"/>
        <v>4</v>
      </c>
      <c r="S45" s="112" t="s">
        <v>104</v>
      </c>
      <c r="T45" s="112" t="s">
        <v>105</v>
      </c>
      <c r="U45" s="112" t="s">
        <v>115</v>
      </c>
      <c r="V45" s="112" t="s">
        <v>86</v>
      </c>
      <c r="W45" s="112" t="s">
        <v>14</v>
      </c>
      <c r="X45" s="243">
        <v>4000000</v>
      </c>
      <c r="Y45" s="149" t="s">
        <v>87</v>
      </c>
      <c r="Z45" s="149" t="s">
        <v>88</v>
      </c>
      <c r="AA45" s="150" t="s">
        <v>89</v>
      </c>
      <c r="AB45" s="110">
        <v>1</v>
      </c>
      <c r="AC45" s="111">
        <v>1</v>
      </c>
      <c r="AD45" s="111">
        <v>1</v>
      </c>
      <c r="AE45" s="111">
        <v>1</v>
      </c>
      <c r="AF45" s="112">
        <f t="shared" si="1"/>
        <v>4</v>
      </c>
      <c r="AG45" s="113" t="s">
        <v>86</v>
      </c>
      <c r="AH45" s="113" t="s">
        <v>14</v>
      </c>
      <c r="AI45" s="152"/>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6"/>
    </row>
    <row r="46" spans="1:123" s="117" customFormat="1" ht="105" x14ac:dyDescent="0.25">
      <c r="A46" s="105" t="s">
        <v>11</v>
      </c>
      <c r="B46" s="158">
        <v>1.2</v>
      </c>
      <c r="C46" s="147" t="s">
        <v>12</v>
      </c>
      <c r="D46" s="148" t="s">
        <v>13</v>
      </c>
      <c r="E46" s="148"/>
      <c r="F46" s="148"/>
      <c r="G46" s="157">
        <v>201747000017</v>
      </c>
      <c r="H46" s="158" t="s">
        <v>1044</v>
      </c>
      <c r="I46" s="155" t="s">
        <v>132</v>
      </c>
      <c r="J46" s="113" t="s">
        <v>133</v>
      </c>
      <c r="K46" s="113" t="s">
        <v>954</v>
      </c>
      <c r="L46" s="112">
        <v>1</v>
      </c>
      <c r="M46" s="113" t="s">
        <v>82</v>
      </c>
      <c r="N46" s="112"/>
      <c r="O46" s="112"/>
      <c r="P46" s="112">
        <v>1</v>
      </c>
      <c r="Q46" s="112"/>
      <c r="R46" s="112">
        <f t="shared" si="0"/>
        <v>1</v>
      </c>
      <c r="S46" s="112" t="s">
        <v>104</v>
      </c>
      <c r="T46" s="112" t="s">
        <v>105</v>
      </c>
      <c r="U46" s="112" t="s">
        <v>115</v>
      </c>
      <c r="V46" s="112" t="s">
        <v>86</v>
      </c>
      <c r="W46" s="112" t="s">
        <v>14</v>
      </c>
      <c r="X46" s="243">
        <v>1000000</v>
      </c>
      <c r="Y46" s="149" t="s">
        <v>87</v>
      </c>
      <c r="Z46" s="149" t="s">
        <v>88</v>
      </c>
      <c r="AA46" s="150" t="s">
        <v>89</v>
      </c>
      <c r="AB46" s="110">
        <v>0</v>
      </c>
      <c r="AC46" s="111">
        <v>0</v>
      </c>
      <c r="AD46" s="111">
        <v>0</v>
      </c>
      <c r="AE46" s="111">
        <v>1</v>
      </c>
      <c r="AF46" s="112">
        <f t="shared" si="1"/>
        <v>1</v>
      </c>
      <c r="AG46" s="113" t="s">
        <v>86</v>
      </c>
      <c r="AH46" s="113" t="s">
        <v>14</v>
      </c>
      <c r="AI46" s="154"/>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6"/>
    </row>
    <row r="47" spans="1:123" s="117" customFormat="1" ht="180" x14ac:dyDescent="0.25">
      <c r="A47" s="105" t="s">
        <v>11</v>
      </c>
      <c r="B47" s="158">
        <v>1.1000000000000001</v>
      </c>
      <c r="C47" s="147" t="s">
        <v>12</v>
      </c>
      <c r="D47" s="148" t="s">
        <v>13</v>
      </c>
      <c r="E47" s="148"/>
      <c r="F47" s="148"/>
      <c r="G47" s="157">
        <v>201747000017</v>
      </c>
      <c r="H47" s="158" t="s">
        <v>1044</v>
      </c>
      <c r="I47" s="155" t="s">
        <v>128</v>
      </c>
      <c r="J47" s="113" t="s">
        <v>81</v>
      </c>
      <c r="K47" s="113" t="s">
        <v>955</v>
      </c>
      <c r="L47" s="112">
        <v>1</v>
      </c>
      <c r="M47" s="113" t="s">
        <v>82</v>
      </c>
      <c r="N47" s="112"/>
      <c r="O47" s="112"/>
      <c r="P47" s="112">
        <v>1</v>
      </c>
      <c r="Q47" s="112"/>
      <c r="R47" s="112">
        <f t="shared" si="0"/>
        <v>1</v>
      </c>
      <c r="S47" s="112" t="s">
        <v>104</v>
      </c>
      <c r="T47" s="112" t="s">
        <v>105</v>
      </c>
      <c r="U47" s="112" t="s">
        <v>113</v>
      </c>
      <c r="V47" s="112" t="s">
        <v>86</v>
      </c>
      <c r="W47" s="112" t="s">
        <v>14</v>
      </c>
      <c r="X47" s="243">
        <v>20000000</v>
      </c>
      <c r="Y47" s="149" t="s">
        <v>87</v>
      </c>
      <c r="Z47" s="149" t="s">
        <v>88</v>
      </c>
      <c r="AA47" s="150" t="s">
        <v>89</v>
      </c>
      <c r="AB47" s="110">
        <v>0</v>
      </c>
      <c r="AC47" s="111">
        <v>0</v>
      </c>
      <c r="AD47" s="111">
        <v>1</v>
      </c>
      <c r="AE47" s="111">
        <v>1</v>
      </c>
      <c r="AF47" s="112">
        <f t="shared" si="1"/>
        <v>2</v>
      </c>
      <c r="AG47" s="113" t="s">
        <v>86</v>
      </c>
      <c r="AH47" s="113" t="s">
        <v>14</v>
      </c>
      <c r="AI47" s="154"/>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6"/>
    </row>
    <row r="48" spans="1:123" s="117" customFormat="1" ht="120" x14ac:dyDescent="0.25">
      <c r="A48" s="105" t="s">
        <v>11</v>
      </c>
      <c r="B48" s="158">
        <v>1.1000000000000001</v>
      </c>
      <c r="C48" s="147" t="s">
        <v>12</v>
      </c>
      <c r="D48" s="148" t="s">
        <v>13</v>
      </c>
      <c r="E48" s="148"/>
      <c r="F48" s="148"/>
      <c r="G48" s="157">
        <v>201747000017</v>
      </c>
      <c r="H48" s="158" t="s">
        <v>1044</v>
      </c>
      <c r="I48" s="155" t="s">
        <v>94</v>
      </c>
      <c r="J48" s="113" t="s">
        <v>114</v>
      </c>
      <c r="K48" s="113" t="s">
        <v>956</v>
      </c>
      <c r="L48" s="112">
        <v>4</v>
      </c>
      <c r="M48" s="113" t="s">
        <v>82</v>
      </c>
      <c r="N48" s="112"/>
      <c r="O48" s="112"/>
      <c r="P48" s="112">
        <v>4</v>
      </c>
      <c r="Q48" s="112"/>
      <c r="R48" s="112">
        <f t="shared" si="0"/>
        <v>4</v>
      </c>
      <c r="S48" s="112" t="s">
        <v>352</v>
      </c>
      <c r="T48" s="112" t="s">
        <v>84</v>
      </c>
      <c r="U48" s="112" t="s">
        <v>134</v>
      </c>
      <c r="V48" s="112" t="s">
        <v>86</v>
      </c>
      <c r="W48" s="112" t="s">
        <v>14</v>
      </c>
      <c r="X48" s="243">
        <v>0</v>
      </c>
      <c r="Y48" s="149" t="s">
        <v>87</v>
      </c>
      <c r="Z48" s="149" t="s">
        <v>88</v>
      </c>
      <c r="AA48" s="150" t="s">
        <v>89</v>
      </c>
      <c r="AB48" s="110">
        <v>0</v>
      </c>
      <c r="AC48" s="111">
        <v>0</v>
      </c>
      <c r="AD48" s="111">
        <v>0</v>
      </c>
      <c r="AE48" s="111">
        <v>4</v>
      </c>
      <c r="AF48" s="112">
        <f t="shared" si="1"/>
        <v>4</v>
      </c>
      <c r="AG48" s="113" t="s">
        <v>86</v>
      </c>
      <c r="AH48" s="113" t="s">
        <v>14</v>
      </c>
      <c r="AI48" s="154"/>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6"/>
    </row>
    <row r="49" spans="1:123" s="117" customFormat="1" ht="120" x14ac:dyDescent="0.25">
      <c r="A49" s="105" t="s">
        <v>11</v>
      </c>
      <c r="B49" s="158">
        <v>1.1000000000000001</v>
      </c>
      <c r="C49" s="147" t="s">
        <v>12</v>
      </c>
      <c r="D49" s="148" t="s">
        <v>13</v>
      </c>
      <c r="E49" s="148"/>
      <c r="F49" s="148"/>
      <c r="G49" s="157">
        <v>201747000017</v>
      </c>
      <c r="H49" s="158" t="s">
        <v>1044</v>
      </c>
      <c r="I49" s="155" t="s">
        <v>97</v>
      </c>
      <c r="J49" s="113" t="s">
        <v>114</v>
      </c>
      <c r="K49" s="113" t="s">
        <v>135</v>
      </c>
      <c r="L49" s="112">
        <v>4</v>
      </c>
      <c r="M49" s="113" t="s">
        <v>82</v>
      </c>
      <c r="N49" s="112"/>
      <c r="O49" s="112"/>
      <c r="P49" s="112">
        <v>4</v>
      </c>
      <c r="Q49" s="112"/>
      <c r="R49" s="112">
        <f t="shared" si="0"/>
        <v>4</v>
      </c>
      <c r="S49" s="112" t="s">
        <v>83</v>
      </c>
      <c r="T49" s="112" t="s">
        <v>84</v>
      </c>
      <c r="U49" s="112" t="s">
        <v>85</v>
      </c>
      <c r="V49" s="112" t="s">
        <v>86</v>
      </c>
      <c r="W49" s="112" t="s">
        <v>14</v>
      </c>
      <c r="X49" s="243">
        <v>0</v>
      </c>
      <c r="Y49" s="149" t="s">
        <v>87</v>
      </c>
      <c r="Z49" s="149" t="s">
        <v>88</v>
      </c>
      <c r="AA49" s="150" t="s">
        <v>89</v>
      </c>
      <c r="AB49" s="110">
        <v>0</v>
      </c>
      <c r="AC49" s="111">
        <v>0</v>
      </c>
      <c r="AD49" s="111">
        <v>0</v>
      </c>
      <c r="AE49" s="111">
        <v>4</v>
      </c>
      <c r="AF49" s="112">
        <f t="shared" si="1"/>
        <v>4</v>
      </c>
      <c r="AG49" s="113" t="s">
        <v>86</v>
      </c>
      <c r="AH49" s="113" t="s">
        <v>14</v>
      </c>
      <c r="AI49" s="154"/>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6"/>
    </row>
    <row r="50" spans="1:123" s="117" customFormat="1" ht="180" x14ac:dyDescent="0.25">
      <c r="A50" s="105" t="s">
        <v>11</v>
      </c>
      <c r="B50" s="148">
        <v>1.1000000000000001</v>
      </c>
      <c r="C50" s="147" t="s">
        <v>12</v>
      </c>
      <c r="D50" s="148" t="s">
        <v>13</v>
      </c>
      <c r="E50" s="148"/>
      <c r="F50" s="148"/>
      <c r="G50" s="157">
        <v>201747000017</v>
      </c>
      <c r="H50" s="148" t="s">
        <v>1044</v>
      </c>
      <c r="I50" s="113" t="s">
        <v>94</v>
      </c>
      <c r="J50" s="113" t="s">
        <v>136</v>
      </c>
      <c r="K50" s="113" t="s">
        <v>137</v>
      </c>
      <c r="L50" s="112">
        <v>100</v>
      </c>
      <c r="M50" s="113" t="s">
        <v>103</v>
      </c>
      <c r="N50" s="112">
        <v>25</v>
      </c>
      <c r="O50" s="112">
        <v>25</v>
      </c>
      <c r="P50" s="112">
        <v>25</v>
      </c>
      <c r="Q50" s="112">
        <v>25</v>
      </c>
      <c r="R50" s="112">
        <f t="shared" si="0"/>
        <v>100</v>
      </c>
      <c r="S50" s="112" t="s">
        <v>104</v>
      </c>
      <c r="T50" s="112" t="s">
        <v>105</v>
      </c>
      <c r="U50" s="112" t="s">
        <v>140</v>
      </c>
      <c r="V50" s="112" t="s">
        <v>86</v>
      </c>
      <c r="W50" s="112" t="s">
        <v>14</v>
      </c>
      <c r="X50" s="243">
        <v>0</v>
      </c>
      <c r="Y50" s="113" t="s">
        <v>87</v>
      </c>
      <c r="Z50" s="113" t="s">
        <v>88</v>
      </c>
      <c r="AA50" s="160" t="s">
        <v>89</v>
      </c>
      <c r="AB50" s="110">
        <v>0</v>
      </c>
      <c r="AC50" s="111">
        <v>0</v>
      </c>
      <c r="AD50" s="111">
        <v>0</v>
      </c>
      <c r="AE50" s="111"/>
      <c r="AF50" s="112">
        <f t="shared" si="1"/>
        <v>0</v>
      </c>
      <c r="AG50" s="113" t="s">
        <v>86</v>
      </c>
      <c r="AH50" s="113"/>
      <c r="AI50" s="154"/>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6"/>
    </row>
    <row r="51" spans="1:123" s="117" customFormat="1" ht="180" x14ac:dyDescent="0.25">
      <c r="A51" s="105" t="s">
        <v>11</v>
      </c>
      <c r="B51" s="148">
        <v>1.1000000000000001</v>
      </c>
      <c r="C51" s="147" t="s">
        <v>12</v>
      </c>
      <c r="D51" s="148" t="s">
        <v>13</v>
      </c>
      <c r="E51" s="148"/>
      <c r="F51" s="148"/>
      <c r="G51" s="157">
        <v>201747000017</v>
      </c>
      <c r="H51" s="148" t="s">
        <v>1044</v>
      </c>
      <c r="I51" s="113" t="s">
        <v>97</v>
      </c>
      <c r="J51" s="113" t="s">
        <v>136</v>
      </c>
      <c r="K51" s="113" t="s">
        <v>139</v>
      </c>
      <c r="L51" s="112">
        <v>100</v>
      </c>
      <c r="M51" s="113" t="s">
        <v>103</v>
      </c>
      <c r="N51" s="159">
        <v>25</v>
      </c>
      <c r="O51" s="159">
        <v>25</v>
      </c>
      <c r="P51" s="159">
        <v>25</v>
      </c>
      <c r="Q51" s="159">
        <v>25</v>
      </c>
      <c r="R51" s="112">
        <f t="shared" si="0"/>
        <v>100</v>
      </c>
      <c r="S51" s="112" t="s">
        <v>104</v>
      </c>
      <c r="T51" s="112" t="s">
        <v>105</v>
      </c>
      <c r="U51" s="112" t="s">
        <v>140</v>
      </c>
      <c r="V51" s="112" t="s">
        <v>86</v>
      </c>
      <c r="W51" s="112" t="s">
        <v>14</v>
      </c>
      <c r="X51" s="243">
        <v>0</v>
      </c>
      <c r="Y51" s="113" t="s">
        <v>87</v>
      </c>
      <c r="Z51" s="113" t="s">
        <v>88</v>
      </c>
      <c r="AA51" s="160" t="s">
        <v>89</v>
      </c>
      <c r="AB51" s="110">
        <v>0</v>
      </c>
      <c r="AC51" s="111">
        <v>0</v>
      </c>
      <c r="AD51" s="111">
        <v>0</v>
      </c>
      <c r="AE51" s="111"/>
      <c r="AF51" s="112">
        <f t="shared" si="1"/>
        <v>0</v>
      </c>
      <c r="AG51" s="113" t="s">
        <v>86</v>
      </c>
      <c r="AH51" s="113"/>
      <c r="AI51" s="154"/>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6"/>
    </row>
    <row r="52" spans="1:123" s="117" customFormat="1" ht="135" x14ac:dyDescent="0.25">
      <c r="A52" s="105" t="s">
        <v>11</v>
      </c>
      <c r="B52" s="148">
        <v>1.1000000000000001</v>
      </c>
      <c r="C52" s="147" t="s">
        <v>12</v>
      </c>
      <c r="D52" s="148" t="s">
        <v>13</v>
      </c>
      <c r="E52" s="148"/>
      <c r="F52" s="148"/>
      <c r="G52" s="157">
        <v>201747000017</v>
      </c>
      <c r="H52" s="148" t="s">
        <v>1044</v>
      </c>
      <c r="I52" s="113" t="s">
        <v>97</v>
      </c>
      <c r="J52" s="113" t="s">
        <v>138</v>
      </c>
      <c r="K52" s="113" t="s">
        <v>957</v>
      </c>
      <c r="L52" s="112">
        <v>4</v>
      </c>
      <c r="M52" s="113" t="s">
        <v>82</v>
      </c>
      <c r="N52" s="112">
        <v>1</v>
      </c>
      <c r="O52" s="112">
        <v>1</v>
      </c>
      <c r="P52" s="112">
        <v>1</v>
      </c>
      <c r="Q52" s="112">
        <v>1</v>
      </c>
      <c r="R52" s="112">
        <f t="shared" si="0"/>
        <v>4</v>
      </c>
      <c r="S52" s="112" t="s">
        <v>104</v>
      </c>
      <c r="T52" s="112" t="s">
        <v>105</v>
      </c>
      <c r="U52" s="112" t="s">
        <v>115</v>
      </c>
      <c r="V52" s="112" t="s">
        <v>86</v>
      </c>
      <c r="W52" s="112" t="s">
        <v>14</v>
      </c>
      <c r="X52" s="243">
        <v>2000000</v>
      </c>
      <c r="Y52" s="113" t="s">
        <v>87</v>
      </c>
      <c r="Z52" s="113" t="s">
        <v>88</v>
      </c>
      <c r="AA52" s="160" t="s">
        <v>89</v>
      </c>
      <c r="AB52" s="110">
        <v>0</v>
      </c>
      <c r="AC52" s="111">
        <v>0</v>
      </c>
      <c r="AD52" s="111">
        <v>1</v>
      </c>
      <c r="AE52" s="111">
        <v>2</v>
      </c>
      <c r="AF52" s="112">
        <f t="shared" si="1"/>
        <v>3</v>
      </c>
      <c r="AG52" s="113" t="s">
        <v>86</v>
      </c>
      <c r="AH52" s="113"/>
      <c r="AI52" s="154"/>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6"/>
    </row>
    <row r="53" spans="1:123" s="117" customFormat="1" ht="135" x14ac:dyDescent="0.25">
      <c r="A53" s="105" t="s">
        <v>11</v>
      </c>
      <c r="B53" s="148">
        <v>1.1000000000000001</v>
      </c>
      <c r="C53" s="147" t="s">
        <v>12</v>
      </c>
      <c r="D53" s="148" t="s">
        <v>13</v>
      </c>
      <c r="E53" s="148"/>
      <c r="F53" s="148"/>
      <c r="G53" s="157">
        <v>201747000017</v>
      </c>
      <c r="H53" s="148" t="s">
        <v>1044</v>
      </c>
      <c r="I53" s="113" t="s">
        <v>141</v>
      </c>
      <c r="J53" s="113" t="s">
        <v>138</v>
      </c>
      <c r="K53" s="113" t="s">
        <v>958</v>
      </c>
      <c r="L53" s="112">
        <v>4</v>
      </c>
      <c r="M53" s="113" t="s">
        <v>82</v>
      </c>
      <c r="N53" s="112">
        <v>1</v>
      </c>
      <c r="O53" s="112">
        <v>1</v>
      </c>
      <c r="P53" s="112">
        <v>1</v>
      </c>
      <c r="Q53" s="112">
        <v>1</v>
      </c>
      <c r="R53" s="112">
        <f t="shared" si="0"/>
        <v>4</v>
      </c>
      <c r="S53" s="112" t="s">
        <v>104</v>
      </c>
      <c r="T53" s="112" t="s">
        <v>105</v>
      </c>
      <c r="U53" s="112" t="s">
        <v>115</v>
      </c>
      <c r="V53" s="112" t="s">
        <v>86</v>
      </c>
      <c r="W53" s="112" t="s">
        <v>14</v>
      </c>
      <c r="X53" s="243">
        <v>4000000</v>
      </c>
      <c r="Y53" s="113" t="s">
        <v>87</v>
      </c>
      <c r="Z53" s="113" t="s">
        <v>1004</v>
      </c>
      <c r="AA53" s="160" t="s">
        <v>1005</v>
      </c>
      <c r="AB53" s="110">
        <v>2</v>
      </c>
      <c r="AC53" s="111">
        <v>3</v>
      </c>
      <c r="AD53" s="111">
        <v>1</v>
      </c>
      <c r="AE53" s="111">
        <v>1</v>
      </c>
      <c r="AF53" s="112">
        <f t="shared" si="1"/>
        <v>7</v>
      </c>
      <c r="AG53" s="113"/>
      <c r="AH53" s="113" t="s">
        <v>14</v>
      </c>
      <c r="AI53" s="152"/>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6"/>
    </row>
    <row r="54" spans="1:123" s="117" customFormat="1" ht="120" x14ac:dyDescent="0.25">
      <c r="A54" s="105" t="s">
        <v>11</v>
      </c>
      <c r="B54" s="148">
        <v>1.1000000000000001</v>
      </c>
      <c r="C54" s="147" t="s">
        <v>12</v>
      </c>
      <c r="D54" s="148" t="s">
        <v>13</v>
      </c>
      <c r="E54" s="148"/>
      <c r="F54" s="148"/>
      <c r="G54" s="157">
        <v>201747000017</v>
      </c>
      <c r="H54" s="148" t="s">
        <v>1044</v>
      </c>
      <c r="I54" s="113" t="s">
        <v>142</v>
      </c>
      <c r="J54" s="113" t="s">
        <v>114</v>
      </c>
      <c r="K54" s="113" t="s">
        <v>959</v>
      </c>
      <c r="L54" s="112">
        <v>1000</v>
      </c>
      <c r="M54" s="113" t="s">
        <v>82</v>
      </c>
      <c r="N54" s="112"/>
      <c r="O54" s="112"/>
      <c r="P54" s="112">
        <v>1000</v>
      </c>
      <c r="Q54" s="112"/>
      <c r="R54" s="112">
        <f t="shared" si="0"/>
        <v>1000</v>
      </c>
      <c r="S54" s="112" t="s">
        <v>83</v>
      </c>
      <c r="T54" s="112" t="s">
        <v>84</v>
      </c>
      <c r="U54" s="112" t="s">
        <v>163</v>
      </c>
      <c r="V54" s="112" t="s">
        <v>86</v>
      </c>
      <c r="W54" s="112" t="s">
        <v>14</v>
      </c>
      <c r="X54" s="243">
        <v>3000000</v>
      </c>
      <c r="Y54" s="113" t="s">
        <v>87</v>
      </c>
      <c r="Z54" s="113" t="s">
        <v>1004</v>
      </c>
      <c r="AA54" s="160" t="s">
        <v>1005</v>
      </c>
      <c r="AB54" s="110">
        <v>0</v>
      </c>
      <c r="AC54" s="111">
        <v>0</v>
      </c>
      <c r="AD54" s="111">
        <v>0</v>
      </c>
      <c r="AE54" s="111">
        <v>1000</v>
      </c>
      <c r="AF54" s="112">
        <f t="shared" si="1"/>
        <v>1000</v>
      </c>
      <c r="AG54" s="113" t="s">
        <v>86</v>
      </c>
      <c r="AH54" s="113" t="s">
        <v>14</v>
      </c>
      <c r="AI54" s="152"/>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6"/>
    </row>
    <row r="55" spans="1:123" s="117" customFormat="1" ht="120" x14ac:dyDescent="0.25">
      <c r="A55" s="105" t="s">
        <v>11</v>
      </c>
      <c r="B55" s="148">
        <v>1.1000000000000001</v>
      </c>
      <c r="C55" s="147" t="s">
        <v>12</v>
      </c>
      <c r="D55" s="148" t="s">
        <v>15</v>
      </c>
      <c r="E55" s="148"/>
      <c r="F55" s="148"/>
      <c r="G55" s="157">
        <v>201747000017</v>
      </c>
      <c r="H55" s="148" t="s">
        <v>1044</v>
      </c>
      <c r="I55" s="113" t="s">
        <v>143</v>
      </c>
      <c r="J55" s="113" t="s">
        <v>114</v>
      </c>
      <c r="K55" s="113" t="s">
        <v>960</v>
      </c>
      <c r="L55" s="112">
        <v>100</v>
      </c>
      <c r="M55" s="113" t="s">
        <v>103</v>
      </c>
      <c r="N55" s="112">
        <v>25</v>
      </c>
      <c r="O55" s="112">
        <v>25</v>
      </c>
      <c r="P55" s="112">
        <v>25</v>
      </c>
      <c r="Q55" s="112">
        <v>25</v>
      </c>
      <c r="R55" s="112">
        <f t="shared" si="0"/>
        <v>100</v>
      </c>
      <c r="S55" s="112" t="s">
        <v>104</v>
      </c>
      <c r="T55" s="112" t="s">
        <v>105</v>
      </c>
      <c r="U55" s="112" t="s">
        <v>1006</v>
      </c>
      <c r="V55" s="112" t="s">
        <v>86</v>
      </c>
      <c r="W55" s="112" t="s">
        <v>14</v>
      </c>
      <c r="X55" s="243">
        <v>20000000</v>
      </c>
      <c r="Y55" s="113" t="s">
        <v>87</v>
      </c>
      <c r="Z55" s="113" t="s">
        <v>1004</v>
      </c>
      <c r="AA55" s="160" t="s">
        <v>1005</v>
      </c>
      <c r="AB55" s="110">
        <v>25</v>
      </c>
      <c r="AC55" s="111">
        <v>25</v>
      </c>
      <c r="AD55" s="111">
        <v>25</v>
      </c>
      <c r="AE55" s="111">
        <v>25</v>
      </c>
      <c r="AF55" s="112">
        <f t="shared" si="1"/>
        <v>100</v>
      </c>
      <c r="AG55" s="113" t="s">
        <v>86</v>
      </c>
      <c r="AH55" s="113" t="s">
        <v>14</v>
      </c>
      <c r="AI55" s="154"/>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6"/>
    </row>
    <row r="56" spans="1:123" s="117" customFormat="1" ht="135" x14ac:dyDescent="0.25">
      <c r="A56" s="105" t="s">
        <v>11</v>
      </c>
      <c r="B56" s="148">
        <v>1.2</v>
      </c>
      <c r="C56" s="147" t="s">
        <v>12</v>
      </c>
      <c r="D56" s="148" t="s">
        <v>15</v>
      </c>
      <c r="E56" s="148"/>
      <c r="F56" s="148"/>
      <c r="G56" s="157">
        <v>201747000017</v>
      </c>
      <c r="H56" s="148" t="s">
        <v>1044</v>
      </c>
      <c r="I56" s="113" t="s">
        <v>143</v>
      </c>
      <c r="J56" s="113" t="s">
        <v>138</v>
      </c>
      <c r="K56" s="113" t="s">
        <v>961</v>
      </c>
      <c r="L56" s="112">
        <v>100</v>
      </c>
      <c r="M56" s="113" t="s">
        <v>103</v>
      </c>
      <c r="N56" s="112">
        <v>25</v>
      </c>
      <c r="O56" s="112">
        <v>25</v>
      </c>
      <c r="P56" s="112">
        <v>25</v>
      </c>
      <c r="Q56" s="112">
        <v>25</v>
      </c>
      <c r="R56" s="112">
        <f t="shared" si="0"/>
        <v>100</v>
      </c>
      <c r="S56" s="112" t="s">
        <v>104</v>
      </c>
      <c r="T56" s="112" t="s">
        <v>105</v>
      </c>
      <c r="U56" s="112" t="s">
        <v>145</v>
      </c>
      <c r="V56" s="112" t="s">
        <v>86</v>
      </c>
      <c r="W56" s="112" t="s">
        <v>14</v>
      </c>
      <c r="X56" s="243">
        <v>5800000</v>
      </c>
      <c r="Y56" s="113" t="s">
        <v>87</v>
      </c>
      <c r="Z56" s="113" t="s">
        <v>1004</v>
      </c>
      <c r="AA56" s="160" t="s">
        <v>1005</v>
      </c>
      <c r="AB56" s="110">
        <v>25</v>
      </c>
      <c r="AC56" s="111">
        <v>25</v>
      </c>
      <c r="AD56" s="111">
        <v>25</v>
      </c>
      <c r="AE56" s="111">
        <v>25</v>
      </c>
      <c r="AF56" s="112">
        <f t="shared" si="1"/>
        <v>100</v>
      </c>
      <c r="AG56" s="113" t="s">
        <v>86</v>
      </c>
      <c r="AH56" s="113"/>
      <c r="AI56" s="154"/>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6"/>
    </row>
    <row r="57" spans="1:123" s="117" customFormat="1" ht="120" x14ac:dyDescent="0.25">
      <c r="A57" s="105" t="s">
        <v>11</v>
      </c>
      <c r="B57" s="148">
        <v>1.2</v>
      </c>
      <c r="C57" s="147" t="s">
        <v>12</v>
      </c>
      <c r="D57" s="148" t="s">
        <v>15</v>
      </c>
      <c r="E57" s="148"/>
      <c r="F57" s="148"/>
      <c r="G57" s="157">
        <v>201747000017</v>
      </c>
      <c r="H57" s="148" t="s">
        <v>1044</v>
      </c>
      <c r="I57" s="113" t="s">
        <v>144</v>
      </c>
      <c r="J57" s="113" t="s">
        <v>108</v>
      </c>
      <c r="K57" s="113" t="s">
        <v>962</v>
      </c>
      <c r="L57" s="112">
        <v>100</v>
      </c>
      <c r="M57" s="113" t="s">
        <v>103</v>
      </c>
      <c r="N57" s="112">
        <v>25</v>
      </c>
      <c r="O57" s="112">
        <v>25</v>
      </c>
      <c r="P57" s="112">
        <v>25</v>
      </c>
      <c r="Q57" s="112">
        <v>25</v>
      </c>
      <c r="R57" s="112">
        <f t="shared" si="0"/>
        <v>100</v>
      </c>
      <c r="S57" s="112" t="s">
        <v>104</v>
      </c>
      <c r="T57" s="112" t="s">
        <v>105</v>
      </c>
      <c r="U57" s="112" t="s">
        <v>145</v>
      </c>
      <c r="V57" s="112" t="s">
        <v>86</v>
      </c>
      <c r="W57" s="112" t="s">
        <v>14</v>
      </c>
      <c r="X57" s="243">
        <v>14500000</v>
      </c>
      <c r="Y57" s="113" t="s">
        <v>87</v>
      </c>
      <c r="Z57" s="113" t="s">
        <v>1004</v>
      </c>
      <c r="AA57" s="160" t="s">
        <v>1005</v>
      </c>
      <c r="AB57" s="110">
        <v>25</v>
      </c>
      <c r="AC57" s="111">
        <v>25</v>
      </c>
      <c r="AD57" s="111">
        <v>25</v>
      </c>
      <c r="AE57" s="111">
        <v>25</v>
      </c>
      <c r="AF57" s="112">
        <f t="shared" si="1"/>
        <v>100</v>
      </c>
      <c r="AG57" s="113" t="s">
        <v>86</v>
      </c>
      <c r="AH57" s="113" t="s">
        <v>14</v>
      </c>
      <c r="AI57" s="154"/>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6"/>
    </row>
    <row r="58" spans="1:123" s="117" customFormat="1" ht="120" x14ac:dyDescent="0.25">
      <c r="A58" s="105" t="s">
        <v>11</v>
      </c>
      <c r="B58" s="148">
        <v>1.2</v>
      </c>
      <c r="C58" s="147" t="s">
        <v>12</v>
      </c>
      <c r="D58" s="148" t="s">
        <v>15</v>
      </c>
      <c r="E58" s="148"/>
      <c r="F58" s="148"/>
      <c r="G58" s="157">
        <v>201747000017</v>
      </c>
      <c r="H58" s="148" t="s">
        <v>1044</v>
      </c>
      <c r="I58" s="113" t="s">
        <v>144</v>
      </c>
      <c r="J58" s="113" t="s">
        <v>108</v>
      </c>
      <c r="K58" s="113" t="s">
        <v>963</v>
      </c>
      <c r="L58" s="112">
        <v>100</v>
      </c>
      <c r="M58" s="113" t="s">
        <v>103</v>
      </c>
      <c r="N58" s="112"/>
      <c r="O58" s="112"/>
      <c r="P58" s="112"/>
      <c r="Q58" s="112">
        <v>100</v>
      </c>
      <c r="R58" s="112">
        <f t="shared" si="0"/>
        <v>100</v>
      </c>
      <c r="S58" s="112" t="s">
        <v>104</v>
      </c>
      <c r="T58" s="112" t="s">
        <v>105</v>
      </c>
      <c r="U58" s="112" t="s">
        <v>426</v>
      </c>
      <c r="V58" s="112" t="s">
        <v>86</v>
      </c>
      <c r="W58" s="112" t="s">
        <v>14</v>
      </c>
      <c r="X58" s="243">
        <v>12000000</v>
      </c>
      <c r="Y58" s="113" t="s">
        <v>87</v>
      </c>
      <c r="Z58" s="113" t="s">
        <v>1004</v>
      </c>
      <c r="AA58" s="160" t="s">
        <v>1005</v>
      </c>
      <c r="AB58" s="110">
        <v>0</v>
      </c>
      <c r="AC58" s="111">
        <v>0</v>
      </c>
      <c r="AD58" s="111">
        <v>0</v>
      </c>
      <c r="AE58" s="111">
        <v>100</v>
      </c>
      <c r="AF58" s="112">
        <f t="shared" si="1"/>
        <v>100</v>
      </c>
      <c r="AG58" s="113" t="s">
        <v>86</v>
      </c>
      <c r="AH58" s="113" t="s">
        <v>14</v>
      </c>
      <c r="AI58" s="152"/>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6"/>
    </row>
    <row r="59" spans="1:123" s="117" customFormat="1" ht="188.25" customHeight="1" x14ac:dyDescent="0.25">
      <c r="A59" s="105" t="s">
        <v>11</v>
      </c>
      <c r="B59" s="148">
        <v>1.2</v>
      </c>
      <c r="C59" s="147" t="s">
        <v>12</v>
      </c>
      <c r="D59" s="148" t="s">
        <v>15</v>
      </c>
      <c r="E59" s="148"/>
      <c r="F59" s="148"/>
      <c r="G59" s="157">
        <v>201747000017</v>
      </c>
      <c r="H59" s="148" t="s">
        <v>1044</v>
      </c>
      <c r="I59" s="113" t="s">
        <v>144</v>
      </c>
      <c r="J59" s="113" t="s">
        <v>108</v>
      </c>
      <c r="K59" s="113" t="s">
        <v>964</v>
      </c>
      <c r="L59" s="112">
        <v>3000</v>
      </c>
      <c r="M59" s="113" t="s">
        <v>82</v>
      </c>
      <c r="N59" s="112"/>
      <c r="O59" s="112"/>
      <c r="P59" s="112"/>
      <c r="Q59" s="112">
        <v>3000</v>
      </c>
      <c r="R59" s="112">
        <f t="shared" si="0"/>
        <v>3000</v>
      </c>
      <c r="S59" s="112" t="s">
        <v>83</v>
      </c>
      <c r="T59" s="112" t="s">
        <v>84</v>
      </c>
      <c r="U59" s="112" t="s">
        <v>163</v>
      </c>
      <c r="V59" s="112" t="s">
        <v>86</v>
      </c>
      <c r="W59" s="112" t="s">
        <v>14</v>
      </c>
      <c r="X59" s="243">
        <v>12000000</v>
      </c>
      <c r="Y59" s="113" t="s">
        <v>87</v>
      </c>
      <c r="Z59" s="113" t="s">
        <v>1004</v>
      </c>
      <c r="AA59" s="160" t="s">
        <v>1005</v>
      </c>
      <c r="AB59" s="110">
        <v>0</v>
      </c>
      <c r="AC59" s="111">
        <v>0</v>
      </c>
      <c r="AD59" s="111">
        <v>0</v>
      </c>
      <c r="AE59" s="111">
        <v>100</v>
      </c>
      <c r="AF59" s="112">
        <f>AB59+AC59+AD59+AE59</f>
        <v>100</v>
      </c>
      <c r="AG59" s="113" t="s">
        <v>86</v>
      </c>
      <c r="AH59" s="113" t="s">
        <v>14</v>
      </c>
      <c r="AI59" s="152"/>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6"/>
    </row>
    <row r="60" spans="1:123" s="117" customFormat="1" ht="120" x14ac:dyDescent="0.25">
      <c r="A60" s="105" t="s">
        <v>11</v>
      </c>
      <c r="B60" s="148">
        <v>1.2</v>
      </c>
      <c r="C60" s="147" t="s">
        <v>12</v>
      </c>
      <c r="D60" s="148" t="s">
        <v>15</v>
      </c>
      <c r="E60" s="148"/>
      <c r="F60" s="148"/>
      <c r="G60" s="157">
        <v>201747000017</v>
      </c>
      <c r="H60" s="148" t="s">
        <v>1044</v>
      </c>
      <c r="I60" s="113" t="s">
        <v>144</v>
      </c>
      <c r="J60" s="113" t="s">
        <v>108</v>
      </c>
      <c r="K60" s="113" t="s">
        <v>965</v>
      </c>
      <c r="L60" s="112">
        <v>1</v>
      </c>
      <c r="M60" s="113" t="s">
        <v>82</v>
      </c>
      <c r="N60" s="112"/>
      <c r="O60" s="112"/>
      <c r="P60" s="112">
        <v>1</v>
      </c>
      <c r="Q60" s="112"/>
      <c r="R60" s="112">
        <f t="shared" si="0"/>
        <v>1</v>
      </c>
      <c r="S60" s="112" t="s">
        <v>104</v>
      </c>
      <c r="T60" s="112" t="s">
        <v>105</v>
      </c>
      <c r="U60" s="112" t="s">
        <v>113</v>
      </c>
      <c r="V60" s="112" t="s">
        <v>86</v>
      </c>
      <c r="W60" s="112" t="s">
        <v>14</v>
      </c>
      <c r="X60" s="243">
        <v>20000000</v>
      </c>
      <c r="Y60" s="113" t="s">
        <v>87</v>
      </c>
      <c r="Z60" s="113" t="s">
        <v>1004</v>
      </c>
      <c r="AA60" s="160" t="s">
        <v>1005</v>
      </c>
      <c r="AB60" s="110">
        <v>0</v>
      </c>
      <c r="AC60" s="111">
        <v>0</v>
      </c>
      <c r="AD60" s="111">
        <v>0</v>
      </c>
      <c r="AE60" s="111">
        <v>100</v>
      </c>
      <c r="AF60" s="112">
        <f t="shared" si="1"/>
        <v>100</v>
      </c>
      <c r="AG60" s="113"/>
      <c r="AH60" s="113" t="s">
        <v>14</v>
      </c>
      <c r="AI60" s="152"/>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6"/>
    </row>
    <row r="61" spans="1:123" s="117" customFormat="1" ht="124.5" customHeight="1" x14ac:dyDescent="0.25">
      <c r="A61" s="105" t="s">
        <v>11</v>
      </c>
      <c r="B61" s="148">
        <v>1.2</v>
      </c>
      <c r="C61" s="147" t="s">
        <v>12</v>
      </c>
      <c r="D61" s="148" t="s">
        <v>15</v>
      </c>
      <c r="E61" s="148"/>
      <c r="F61" s="148"/>
      <c r="G61" s="157">
        <v>201747000017</v>
      </c>
      <c r="H61" s="148" t="s">
        <v>1044</v>
      </c>
      <c r="I61" s="113" t="s">
        <v>144</v>
      </c>
      <c r="J61" s="113" t="s">
        <v>108</v>
      </c>
      <c r="K61" s="113" t="s">
        <v>966</v>
      </c>
      <c r="L61" s="112">
        <v>1130</v>
      </c>
      <c r="M61" s="113" t="s">
        <v>82</v>
      </c>
      <c r="N61" s="112"/>
      <c r="O61" s="112"/>
      <c r="P61" s="112">
        <v>565</v>
      </c>
      <c r="Q61" s="112">
        <v>565</v>
      </c>
      <c r="R61" s="112">
        <f t="shared" si="0"/>
        <v>1130</v>
      </c>
      <c r="S61" s="112" t="s">
        <v>104</v>
      </c>
      <c r="T61" s="112" t="s">
        <v>105</v>
      </c>
      <c r="U61" s="112" t="s">
        <v>112</v>
      </c>
      <c r="V61" s="112" t="s">
        <v>86</v>
      </c>
      <c r="W61" s="112" t="s">
        <v>14</v>
      </c>
      <c r="X61" s="243">
        <v>171569676</v>
      </c>
      <c r="Y61" s="113" t="s">
        <v>87</v>
      </c>
      <c r="Z61" s="113" t="s">
        <v>88</v>
      </c>
      <c r="AA61" s="160" t="s">
        <v>89</v>
      </c>
      <c r="AB61" s="110">
        <v>0</v>
      </c>
      <c r="AC61" s="111">
        <v>0</v>
      </c>
      <c r="AD61" s="111">
        <v>19.469026548672566</v>
      </c>
      <c r="AE61" s="111">
        <v>72.5</v>
      </c>
      <c r="AF61" s="112">
        <f>AB61+AC61+AD61+AE61</f>
        <v>91.969026548672559</v>
      </c>
      <c r="AG61" s="113" t="s">
        <v>86</v>
      </c>
      <c r="AH61" s="113" t="s">
        <v>14</v>
      </c>
      <c r="AI61" s="152"/>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6"/>
    </row>
    <row r="62" spans="1:123" s="117" customFormat="1" ht="120" x14ac:dyDescent="0.25">
      <c r="A62" s="105" t="s">
        <v>11</v>
      </c>
      <c r="B62" s="148">
        <v>1.2</v>
      </c>
      <c r="C62" s="147" t="s">
        <v>12</v>
      </c>
      <c r="D62" s="148" t="s">
        <v>15</v>
      </c>
      <c r="E62" s="148"/>
      <c r="F62" s="148"/>
      <c r="G62" s="157">
        <v>201747000017</v>
      </c>
      <c r="H62" s="148" t="s">
        <v>1044</v>
      </c>
      <c r="I62" s="113" t="s">
        <v>146</v>
      </c>
      <c r="J62" s="113" t="s">
        <v>108</v>
      </c>
      <c r="K62" s="113" t="s">
        <v>967</v>
      </c>
      <c r="L62" s="112">
        <v>1</v>
      </c>
      <c r="M62" s="113" t="s">
        <v>82</v>
      </c>
      <c r="N62" s="112"/>
      <c r="O62" s="112"/>
      <c r="P62" s="112">
        <v>1</v>
      </c>
      <c r="Q62" s="112"/>
      <c r="R62" s="112">
        <f t="shared" si="0"/>
        <v>1</v>
      </c>
      <c r="S62" s="112" t="s">
        <v>104</v>
      </c>
      <c r="T62" s="112" t="s">
        <v>105</v>
      </c>
      <c r="U62" s="112" t="s">
        <v>112</v>
      </c>
      <c r="V62" s="112" t="s">
        <v>86</v>
      </c>
      <c r="W62" s="112" t="s">
        <v>14</v>
      </c>
      <c r="X62" s="243">
        <v>0</v>
      </c>
      <c r="Y62" s="113" t="s">
        <v>87</v>
      </c>
      <c r="Z62" s="113" t="s">
        <v>88</v>
      </c>
      <c r="AA62" s="160" t="s">
        <v>89</v>
      </c>
      <c r="AB62" s="110">
        <v>0</v>
      </c>
      <c r="AC62" s="111">
        <v>1</v>
      </c>
      <c r="AD62" s="111">
        <v>0</v>
      </c>
      <c r="AE62" s="111"/>
      <c r="AF62" s="112">
        <f t="shared" si="1"/>
        <v>1</v>
      </c>
      <c r="AG62" s="113" t="s">
        <v>86</v>
      </c>
      <c r="AH62" s="113" t="s">
        <v>14</v>
      </c>
      <c r="AI62" s="152"/>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6"/>
    </row>
    <row r="63" spans="1:123" s="117" customFormat="1" ht="135" x14ac:dyDescent="0.25">
      <c r="A63" s="105" t="s">
        <v>11</v>
      </c>
      <c r="B63" s="148">
        <v>1.2</v>
      </c>
      <c r="C63" s="147" t="s">
        <v>12</v>
      </c>
      <c r="D63" s="148" t="s">
        <v>15</v>
      </c>
      <c r="E63" s="148"/>
      <c r="F63" s="148"/>
      <c r="G63" s="157">
        <v>201747000017</v>
      </c>
      <c r="H63" s="148" t="s">
        <v>1044</v>
      </c>
      <c r="I63" s="113" t="s">
        <v>147</v>
      </c>
      <c r="J63" s="113" t="s">
        <v>110</v>
      </c>
      <c r="K63" s="113" t="s">
        <v>148</v>
      </c>
      <c r="L63" s="112">
        <v>100</v>
      </c>
      <c r="M63" s="113" t="s">
        <v>103</v>
      </c>
      <c r="N63" s="112"/>
      <c r="O63" s="112">
        <v>100</v>
      </c>
      <c r="P63" s="112"/>
      <c r="Q63" s="112"/>
      <c r="R63" s="112">
        <f t="shared" si="0"/>
        <v>100</v>
      </c>
      <c r="S63" s="112" t="s">
        <v>104</v>
      </c>
      <c r="T63" s="112" t="s">
        <v>105</v>
      </c>
      <c r="U63" s="112" t="s">
        <v>112</v>
      </c>
      <c r="V63" s="112" t="s">
        <v>86</v>
      </c>
      <c r="W63" s="112" t="s">
        <v>14</v>
      </c>
      <c r="X63" s="243">
        <v>0</v>
      </c>
      <c r="Y63" s="113" t="s">
        <v>87</v>
      </c>
      <c r="Z63" s="113" t="s">
        <v>88</v>
      </c>
      <c r="AA63" s="160" t="s">
        <v>89</v>
      </c>
      <c r="AB63" s="110">
        <v>0</v>
      </c>
      <c r="AC63" s="111">
        <v>0</v>
      </c>
      <c r="AD63" s="111">
        <v>100</v>
      </c>
      <c r="AE63" s="111"/>
      <c r="AF63" s="112">
        <f t="shared" si="1"/>
        <v>100</v>
      </c>
      <c r="AG63" s="113" t="s">
        <v>86</v>
      </c>
      <c r="AH63" s="113" t="s">
        <v>14</v>
      </c>
      <c r="AI63" s="152"/>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6"/>
    </row>
    <row r="64" spans="1:123" s="117" customFormat="1" ht="135" x14ac:dyDescent="0.25">
      <c r="A64" s="105" t="s">
        <v>11</v>
      </c>
      <c r="B64" s="148">
        <v>1.2</v>
      </c>
      <c r="C64" s="147" t="s">
        <v>12</v>
      </c>
      <c r="D64" s="148" t="s">
        <v>15</v>
      </c>
      <c r="E64" s="148"/>
      <c r="F64" s="148"/>
      <c r="G64" s="157">
        <v>201747000017</v>
      </c>
      <c r="H64" s="148" t="s">
        <v>1044</v>
      </c>
      <c r="I64" s="113" t="s">
        <v>147</v>
      </c>
      <c r="J64" s="155" t="s">
        <v>110</v>
      </c>
      <c r="K64" s="113" t="s">
        <v>968</v>
      </c>
      <c r="L64" s="112">
        <v>2</v>
      </c>
      <c r="M64" s="113" t="s">
        <v>82</v>
      </c>
      <c r="N64" s="112"/>
      <c r="O64" s="112">
        <v>1</v>
      </c>
      <c r="P64" s="112"/>
      <c r="Q64" s="112">
        <v>1</v>
      </c>
      <c r="R64" s="112">
        <f t="shared" si="0"/>
        <v>2</v>
      </c>
      <c r="S64" s="112" t="s">
        <v>104</v>
      </c>
      <c r="T64" s="112" t="s">
        <v>105</v>
      </c>
      <c r="U64" s="112" t="s">
        <v>1007</v>
      </c>
      <c r="V64" s="112" t="s">
        <v>86</v>
      </c>
      <c r="W64" s="112" t="s">
        <v>14</v>
      </c>
      <c r="X64" s="243">
        <v>0</v>
      </c>
      <c r="Y64" s="113" t="s">
        <v>87</v>
      </c>
      <c r="Z64" s="113" t="s">
        <v>88</v>
      </c>
      <c r="AA64" s="160" t="s">
        <v>89</v>
      </c>
      <c r="AB64" s="110">
        <v>0</v>
      </c>
      <c r="AC64" s="111">
        <v>0</v>
      </c>
      <c r="AD64" s="111">
        <v>0</v>
      </c>
      <c r="AE64" s="111">
        <v>2</v>
      </c>
      <c r="AF64" s="112">
        <f t="shared" si="1"/>
        <v>2</v>
      </c>
      <c r="AG64" s="113" t="s">
        <v>86</v>
      </c>
      <c r="AH64" s="113"/>
      <c r="AI64" s="152"/>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6"/>
    </row>
    <row r="65" spans="1:123" s="117" customFormat="1" ht="135" x14ac:dyDescent="0.25">
      <c r="A65" s="105" t="s">
        <v>11</v>
      </c>
      <c r="B65" s="148">
        <v>1.2</v>
      </c>
      <c r="C65" s="147" t="s">
        <v>12</v>
      </c>
      <c r="D65" s="148" t="s">
        <v>15</v>
      </c>
      <c r="E65" s="148"/>
      <c r="F65" s="148"/>
      <c r="G65" s="157">
        <v>201747000017</v>
      </c>
      <c r="H65" s="148" t="s">
        <v>1044</v>
      </c>
      <c r="I65" s="113" t="s">
        <v>147</v>
      </c>
      <c r="J65" s="155" t="s">
        <v>110</v>
      </c>
      <c r="K65" s="113" t="s">
        <v>969</v>
      </c>
      <c r="L65" s="112">
        <v>4</v>
      </c>
      <c r="M65" s="113" t="s">
        <v>82</v>
      </c>
      <c r="N65" s="112">
        <v>1</v>
      </c>
      <c r="O65" s="112">
        <v>1</v>
      </c>
      <c r="P65" s="112">
        <v>1</v>
      </c>
      <c r="Q65" s="112">
        <v>1</v>
      </c>
      <c r="R65" s="112">
        <f t="shared" si="0"/>
        <v>4</v>
      </c>
      <c r="S65" s="112" t="s">
        <v>104</v>
      </c>
      <c r="T65" s="112" t="s">
        <v>105</v>
      </c>
      <c r="U65" s="112" t="s">
        <v>1007</v>
      </c>
      <c r="V65" s="112" t="s">
        <v>86</v>
      </c>
      <c r="W65" s="112" t="s">
        <v>14</v>
      </c>
      <c r="X65" s="243">
        <v>12000000</v>
      </c>
      <c r="Y65" s="113" t="s">
        <v>87</v>
      </c>
      <c r="Z65" s="113" t="s">
        <v>88</v>
      </c>
      <c r="AA65" s="160" t="s">
        <v>89</v>
      </c>
      <c r="AB65" s="110">
        <v>0</v>
      </c>
      <c r="AC65" s="111">
        <v>0</v>
      </c>
      <c r="AD65" s="111">
        <v>0</v>
      </c>
      <c r="AE65" s="111">
        <v>1</v>
      </c>
      <c r="AF65" s="112">
        <f t="shared" si="1"/>
        <v>1</v>
      </c>
      <c r="AG65" s="113"/>
      <c r="AH65" s="113"/>
      <c r="AI65" s="152"/>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6"/>
    </row>
    <row r="66" spans="1:123" s="117" customFormat="1" ht="135" x14ac:dyDescent="0.25">
      <c r="A66" s="105" t="s">
        <v>11</v>
      </c>
      <c r="B66" s="148">
        <v>1.2</v>
      </c>
      <c r="C66" s="147" t="s">
        <v>12</v>
      </c>
      <c r="D66" s="148" t="s">
        <v>13</v>
      </c>
      <c r="E66" s="148"/>
      <c r="F66" s="148"/>
      <c r="G66" s="157">
        <v>201747000017</v>
      </c>
      <c r="H66" s="148" t="s">
        <v>1044</v>
      </c>
      <c r="I66" s="113" t="s">
        <v>149</v>
      </c>
      <c r="J66" s="155" t="s">
        <v>110</v>
      </c>
      <c r="K66" s="113" t="s">
        <v>970</v>
      </c>
      <c r="L66" s="112">
        <v>3</v>
      </c>
      <c r="M66" s="113" t="s">
        <v>82</v>
      </c>
      <c r="N66" s="112"/>
      <c r="O66" s="112">
        <v>1</v>
      </c>
      <c r="P66" s="112">
        <v>1</v>
      </c>
      <c r="Q66" s="112">
        <v>1</v>
      </c>
      <c r="R66" s="112">
        <f t="shared" si="0"/>
        <v>3</v>
      </c>
      <c r="S66" s="112" t="s">
        <v>104</v>
      </c>
      <c r="T66" s="112" t="s">
        <v>105</v>
      </c>
      <c r="U66" s="112" t="s">
        <v>115</v>
      </c>
      <c r="V66" s="112" t="s">
        <v>86</v>
      </c>
      <c r="W66" s="112" t="s">
        <v>14</v>
      </c>
      <c r="X66" s="243">
        <v>2000000</v>
      </c>
      <c r="Y66" s="113" t="s">
        <v>87</v>
      </c>
      <c r="Z66" s="113" t="s">
        <v>88</v>
      </c>
      <c r="AA66" s="160" t="s">
        <v>89</v>
      </c>
      <c r="AB66" s="110">
        <v>1</v>
      </c>
      <c r="AC66" s="111">
        <v>1</v>
      </c>
      <c r="AD66" s="111">
        <v>1</v>
      </c>
      <c r="AE66" s="111">
        <v>1</v>
      </c>
      <c r="AF66" s="112">
        <f t="shared" si="1"/>
        <v>4</v>
      </c>
      <c r="AG66" s="113"/>
      <c r="AH66" s="113"/>
      <c r="AI66" s="152"/>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6"/>
    </row>
    <row r="67" spans="1:123" s="117" customFormat="1" ht="135" x14ac:dyDescent="0.25">
      <c r="A67" s="105" t="s">
        <v>11</v>
      </c>
      <c r="B67" s="148">
        <v>1.2</v>
      </c>
      <c r="C67" s="147" t="s">
        <v>12</v>
      </c>
      <c r="D67" s="148" t="s">
        <v>13</v>
      </c>
      <c r="E67" s="148"/>
      <c r="F67" s="148"/>
      <c r="G67" s="157">
        <v>201747000017</v>
      </c>
      <c r="H67" s="148" t="s">
        <v>1044</v>
      </c>
      <c r="I67" s="113" t="s">
        <v>150</v>
      </c>
      <c r="J67" s="155" t="s">
        <v>110</v>
      </c>
      <c r="K67" s="113" t="s">
        <v>971</v>
      </c>
      <c r="L67" s="112">
        <v>1</v>
      </c>
      <c r="M67" s="113" t="s">
        <v>82</v>
      </c>
      <c r="N67" s="112"/>
      <c r="O67" s="112"/>
      <c r="P67" s="112">
        <v>1</v>
      </c>
      <c r="Q67" s="112"/>
      <c r="R67" s="112">
        <f t="shared" si="0"/>
        <v>1</v>
      </c>
      <c r="S67" s="112" t="s">
        <v>104</v>
      </c>
      <c r="T67" s="112" t="s">
        <v>105</v>
      </c>
      <c r="U67" s="112" t="s">
        <v>113</v>
      </c>
      <c r="V67" s="112" t="s">
        <v>86</v>
      </c>
      <c r="W67" s="112" t="s">
        <v>14</v>
      </c>
      <c r="X67" s="243">
        <v>5000000</v>
      </c>
      <c r="Y67" s="113" t="s">
        <v>87</v>
      </c>
      <c r="Z67" s="113" t="s">
        <v>88</v>
      </c>
      <c r="AA67" s="160" t="s">
        <v>89</v>
      </c>
      <c r="AB67" s="110">
        <v>0</v>
      </c>
      <c r="AC67" s="111">
        <v>1</v>
      </c>
      <c r="AD67" s="111">
        <v>0</v>
      </c>
      <c r="AE67" s="111">
        <v>1</v>
      </c>
      <c r="AF67" s="112">
        <f t="shared" si="1"/>
        <v>2</v>
      </c>
      <c r="AG67" s="113" t="s">
        <v>86</v>
      </c>
      <c r="AH67" s="113" t="s">
        <v>14</v>
      </c>
      <c r="AI67" s="152"/>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6"/>
    </row>
    <row r="68" spans="1:123" s="117" customFormat="1" ht="135" x14ac:dyDescent="0.25">
      <c r="A68" s="105" t="s">
        <v>11</v>
      </c>
      <c r="B68" s="148">
        <v>1.1000000000000001</v>
      </c>
      <c r="C68" s="147" t="s">
        <v>12</v>
      </c>
      <c r="D68" s="148" t="s">
        <v>13</v>
      </c>
      <c r="E68" s="148"/>
      <c r="F68" s="148"/>
      <c r="G68" s="157">
        <v>201747000017</v>
      </c>
      <c r="H68" s="148" t="s">
        <v>1044</v>
      </c>
      <c r="I68" s="113" t="s">
        <v>150</v>
      </c>
      <c r="J68" s="155" t="s">
        <v>110</v>
      </c>
      <c r="K68" s="113" t="s">
        <v>972</v>
      </c>
      <c r="L68" s="112">
        <v>100</v>
      </c>
      <c r="M68" s="113" t="s">
        <v>103</v>
      </c>
      <c r="N68" s="112"/>
      <c r="O68" s="112"/>
      <c r="P68" s="112">
        <v>50</v>
      </c>
      <c r="Q68" s="112">
        <v>50</v>
      </c>
      <c r="R68" s="112">
        <f t="shared" si="0"/>
        <v>100</v>
      </c>
      <c r="S68" s="112" t="s">
        <v>104</v>
      </c>
      <c r="T68" s="112" t="s">
        <v>105</v>
      </c>
      <c r="U68" s="112" t="s">
        <v>112</v>
      </c>
      <c r="V68" s="112" t="s">
        <v>86</v>
      </c>
      <c r="W68" s="112" t="s">
        <v>14</v>
      </c>
      <c r="X68" s="243">
        <v>70000000</v>
      </c>
      <c r="Y68" s="113" t="s">
        <v>87</v>
      </c>
      <c r="Z68" s="113" t="s">
        <v>88</v>
      </c>
      <c r="AA68" s="160" t="s">
        <v>89</v>
      </c>
      <c r="AB68" s="110">
        <v>0</v>
      </c>
      <c r="AC68" s="111">
        <v>0</v>
      </c>
      <c r="AD68" s="111">
        <v>1</v>
      </c>
      <c r="AE68" s="111"/>
      <c r="AF68" s="112">
        <f t="shared" si="1"/>
        <v>1</v>
      </c>
      <c r="AG68" s="113" t="s">
        <v>86</v>
      </c>
      <c r="AH68" s="113" t="s">
        <v>14</v>
      </c>
      <c r="AI68" s="154"/>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6"/>
    </row>
    <row r="69" spans="1:123" s="117" customFormat="1" ht="120" x14ac:dyDescent="0.25">
      <c r="A69" s="105" t="s">
        <v>11</v>
      </c>
      <c r="B69" s="148">
        <v>1.1000000000000001</v>
      </c>
      <c r="C69" s="147" t="s">
        <v>12</v>
      </c>
      <c r="D69" s="148" t="s">
        <v>13</v>
      </c>
      <c r="E69" s="148"/>
      <c r="F69" s="148"/>
      <c r="G69" s="157">
        <v>201747000017</v>
      </c>
      <c r="H69" s="148" t="s">
        <v>1044</v>
      </c>
      <c r="I69" s="113" t="s">
        <v>151</v>
      </c>
      <c r="J69" s="113" t="s">
        <v>114</v>
      </c>
      <c r="K69" s="113" t="s">
        <v>152</v>
      </c>
      <c r="L69" s="112">
        <v>1</v>
      </c>
      <c r="M69" s="113" t="s">
        <v>82</v>
      </c>
      <c r="N69" s="112"/>
      <c r="O69" s="112"/>
      <c r="P69" s="112"/>
      <c r="Q69" s="112">
        <v>1</v>
      </c>
      <c r="R69" s="112">
        <f t="shared" si="0"/>
        <v>1</v>
      </c>
      <c r="S69" s="112" t="s">
        <v>104</v>
      </c>
      <c r="T69" s="112" t="s">
        <v>105</v>
      </c>
      <c r="U69" s="112" t="s">
        <v>140</v>
      </c>
      <c r="V69" s="112" t="s">
        <v>86</v>
      </c>
      <c r="W69" s="112" t="s">
        <v>14</v>
      </c>
      <c r="X69" s="243">
        <v>10000000</v>
      </c>
      <c r="Y69" s="113" t="s">
        <v>87</v>
      </c>
      <c r="Z69" s="113" t="s">
        <v>88</v>
      </c>
      <c r="AA69" s="160" t="s">
        <v>89</v>
      </c>
      <c r="AB69" s="110">
        <v>0</v>
      </c>
      <c r="AC69" s="111">
        <v>0</v>
      </c>
      <c r="AD69" s="111">
        <v>50</v>
      </c>
      <c r="AE69" s="111">
        <v>50</v>
      </c>
      <c r="AF69" s="112">
        <f t="shared" si="1"/>
        <v>100</v>
      </c>
      <c r="AG69" s="113" t="s">
        <v>86</v>
      </c>
      <c r="AH69" s="113" t="s">
        <v>14</v>
      </c>
      <c r="AI69" s="154"/>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6"/>
    </row>
    <row r="70" spans="1:123" s="117" customFormat="1" ht="135" x14ac:dyDescent="0.25">
      <c r="A70" s="105" t="s">
        <v>16</v>
      </c>
      <c r="B70" s="148">
        <v>2.1</v>
      </c>
      <c r="C70" s="148" t="s">
        <v>17</v>
      </c>
      <c r="D70" s="148" t="s">
        <v>18</v>
      </c>
      <c r="E70" s="148"/>
      <c r="F70" s="148"/>
      <c r="G70" s="157">
        <v>201747000017</v>
      </c>
      <c r="H70" s="148" t="s">
        <v>1044</v>
      </c>
      <c r="I70" s="113" t="s">
        <v>153</v>
      </c>
      <c r="J70" s="113" t="s">
        <v>154</v>
      </c>
      <c r="K70" s="113" t="s">
        <v>1023</v>
      </c>
      <c r="L70" s="112">
        <v>60</v>
      </c>
      <c r="M70" s="113" t="s">
        <v>155</v>
      </c>
      <c r="N70" s="112"/>
      <c r="O70" s="112"/>
      <c r="P70" s="112">
        <v>30</v>
      </c>
      <c r="Q70" s="112">
        <v>30</v>
      </c>
      <c r="R70" s="112">
        <f t="shared" ref="R70:R86" si="2">N70+O70+P70+Q70</f>
        <v>60</v>
      </c>
      <c r="S70" s="112" t="s">
        <v>83</v>
      </c>
      <c r="T70" s="112" t="s">
        <v>84</v>
      </c>
      <c r="U70" s="112" t="s">
        <v>85</v>
      </c>
      <c r="V70" s="112" t="s">
        <v>156</v>
      </c>
      <c r="W70" s="112" t="s">
        <v>14</v>
      </c>
      <c r="X70" s="249">
        <v>60460000</v>
      </c>
      <c r="Y70" s="113" t="s">
        <v>87</v>
      </c>
      <c r="Z70" s="113" t="s">
        <v>157</v>
      </c>
      <c r="AA70" s="160" t="s">
        <v>158</v>
      </c>
      <c r="AB70" s="110">
        <v>0</v>
      </c>
      <c r="AC70" s="111">
        <v>0</v>
      </c>
      <c r="AD70" s="111">
        <v>1</v>
      </c>
      <c r="AE70" s="111">
        <v>1</v>
      </c>
      <c r="AF70" s="112">
        <f t="shared" ref="AF70:AF86" si="3">AB70+AC70+AD70+AE70</f>
        <v>2</v>
      </c>
      <c r="AG70" s="113" t="s">
        <v>156</v>
      </c>
      <c r="AH70" s="113" t="s">
        <v>14</v>
      </c>
      <c r="AI70" s="152"/>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6"/>
    </row>
    <row r="71" spans="1:123" s="117" customFormat="1" ht="126" customHeight="1" x14ac:dyDescent="0.25">
      <c r="A71" s="105" t="s">
        <v>16</v>
      </c>
      <c r="B71" s="148">
        <v>2.1</v>
      </c>
      <c r="C71" s="158" t="s">
        <v>17</v>
      </c>
      <c r="D71" s="148" t="s">
        <v>18</v>
      </c>
      <c r="E71" s="148"/>
      <c r="F71" s="148"/>
      <c r="G71" s="157">
        <v>201747000017</v>
      </c>
      <c r="H71" s="148" t="s">
        <v>1044</v>
      </c>
      <c r="I71" s="113" t="s">
        <v>153</v>
      </c>
      <c r="J71" s="113" t="s">
        <v>154</v>
      </c>
      <c r="K71" s="113" t="s">
        <v>159</v>
      </c>
      <c r="L71" s="112">
        <v>15</v>
      </c>
      <c r="M71" s="113" t="s">
        <v>155</v>
      </c>
      <c r="N71" s="112"/>
      <c r="O71" s="112"/>
      <c r="P71" s="112">
        <v>8</v>
      </c>
      <c r="Q71" s="112">
        <v>7</v>
      </c>
      <c r="R71" s="112">
        <f t="shared" si="2"/>
        <v>15</v>
      </c>
      <c r="S71" s="112" t="s">
        <v>83</v>
      </c>
      <c r="T71" s="112" t="s">
        <v>84</v>
      </c>
      <c r="U71" s="112" t="s">
        <v>160</v>
      </c>
      <c r="V71" s="112" t="s">
        <v>156</v>
      </c>
      <c r="W71" s="112" t="s">
        <v>14</v>
      </c>
      <c r="X71" s="249">
        <v>30000000</v>
      </c>
      <c r="Y71" s="113" t="s">
        <v>87</v>
      </c>
      <c r="Z71" s="113" t="s">
        <v>157</v>
      </c>
      <c r="AA71" s="160" t="s">
        <v>158</v>
      </c>
      <c r="AB71" s="110">
        <v>0</v>
      </c>
      <c r="AC71" s="111"/>
      <c r="AD71" s="111"/>
      <c r="AE71" s="111"/>
      <c r="AF71" s="112">
        <f t="shared" si="3"/>
        <v>0</v>
      </c>
      <c r="AG71" s="113" t="s">
        <v>156</v>
      </c>
      <c r="AH71" s="113" t="s">
        <v>14</v>
      </c>
      <c r="AI71" s="154"/>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6"/>
    </row>
    <row r="72" spans="1:123" s="117" customFormat="1" ht="120" x14ac:dyDescent="0.25">
      <c r="A72" s="105" t="s">
        <v>16</v>
      </c>
      <c r="B72" s="148">
        <v>2.1</v>
      </c>
      <c r="C72" s="158" t="s">
        <v>17</v>
      </c>
      <c r="D72" s="148" t="s">
        <v>18</v>
      </c>
      <c r="E72" s="148"/>
      <c r="F72" s="148"/>
      <c r="G72" s="157">
        <v>201747000017</v>
      </c>
      <c r="H72" s="148" t="s">
        <v>1044</v>
      </c>
      <c r="I72" s="155" t="s">
        <v>153</v>
      </c>
      <c r="J72" s="113" t="s">
        <v>161</v>
      </c>
      <c r="K72" s="113" t="s">
        <v>162</v>
      </c>
      <c r="L72" s="112">
        <v>60</v>
      </c>
      <c r="M72" s="113" t="s">
        <v>155</v>
      </c>
      <c r="N72" s="112"/>
      <c r="O72" s="112"/>
      <c r="P72" s="112">
        <v>30</v>
      </c>
      <c r="Q72" s="112">
        <v>30</v>
      </c>
      <c r="R72" s="112">
        <f>N72+O72+P72+Q72</f>
        <v>60</v>
      </c>
      <c r="S72" s="112" t="s">
        <v>83</v>
      </c>
      <c r="T72" s="112" t="s">
        <v>84</v>
      </c>
      <c r="U72" s="112" t="s">
        <v>163</v>
      </c>
      <c r="V72" s="112" t="s">
        <v>156</v>
      </c>
      <c r="W72" s="112" t="s">
        <v>14</v>
      </c>
      <c r="X72" s="249">
        <v>30000000</v>
      </c>
      <c r="Y72" s="113" t="s">
        <v>87</v>
      </c>
      <c r="Z72" s="113" t="s">
        <v>157</v>
      </c>
      <c r="AA72" s="160" t="s">
        <v>158</v>
      </c>
      <c r="AB72" s="110">
        <v>0</v>
      </c>
      <c r="AC72" s="111"/>
      <c r="AD72" s="111"/>
      <c r="AE72" s="111"/>
      <c r="AF72" s="112">
        <f t="shared" si="3"/>
        <v>0</v>
      </c>
      <c r="AG72" s="113" t="s">
        <v>156</v>
      </c>
      <c r="AH72" s="113" t="s">
        <v>14</v>
      </c>
      <c r="AI72" s="154"/>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6"/>
    </row>
    <row r="73" spans="1:123" s="117" customFormat="1" ht="120" x14ac:dyDescent="0.25">
      <c r="A73" s="105" t="s">
        <v>16</v>
      </c>
      <c r="B73" s="148">
        <v>2.1</v>
      </c>
      <c r="C73" s="158" t="s">
        <v>17</v>
      </c>
      <c r="D73" s="148" t="s">
        <v>18</v>
      </c>
      <c r="E73" s="148"/>
      <c r="F73" s="148"/>
      <c r="G73" s="157">
        <v>201747000017</v>
      </c>
      <c r="H73" s="148" t="s">
        <v>1044</v>
      </c>
      <c r="I73" s="113" t="s">
        <v>164</v>
      </c>
      <c r="J73" s="113" t="s">
        <v>161</v>
      </c>
      <c r="K73" s="113" t="s">
        <v>165</v>
      </c>
      <c r="L73" s="112">
        <v>1</v>
      </c>
      <c r="M73" s="113" t="s">
        <v>155</v>
      </c>
      <c r="N73" s="112"/>
      <c r="O73" s="112"/>
      <c r="P73" s="112">
        <v>1</v>
      </c>
      <c r="Q73" s="112"/>
      <c r="R73" s="112">
        <f t="shared" si="2"/>
        <v>1</v>
      </c>
      <c r="S73" s="112" t="s">
        <v>83</v>
      </c>
      <c r="T73" s="112" t="s">
        <v>84</v>
      </c>
      <c r="U73" s="112" t="s">
        <v>166</v>
      </c>
      <c r="V73" s="112" t="s">
        <v>156</v>
      </c>
      <c r="W73" s="112" t="s">
        <v>14</v>
      </c>
      <c r="X73" s="249">
        <v>10000000</v>
      </c>
      <c r="Y73" s="113" t="s">
        <v>87</v>
      </c>
      <c r="Z73" s="113" t="s">
        <v>157</v>
      </c>
      <c r="AA73" s="160" t="s">
        <v>158</v>
      </c>
      <c r="AB73" s="110">
        <v>0</v>
      </c>
      <c r="AC73" s="111"/>
      <c r="AD73" s="111"/>
      <c r="AE73" s="111"/>
      <c r="AF73" s="112">
        <f t="shared" si="3"/>
        <v>0</v>
      </c>
      <c r="AG73" s="113" t="s">
        <v>156</v>
      </c>
      <c r="AH73" s="113" t="s">
        <v>14</v>
      </c>
      <c r="AI73" s="154"/>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6"/>
    </row>
    <row r="74" spans="1:123" s="117" customFormat="1" ht="120" x14ac:dyDescent="0.25">
      <c r="A74" s="105" t="s">
        <v>16</v>
      </c>
      <c r="B74" s="148">
        <v>2.1</v>
      </c>
      <c r="C74" s="158" t="s">
        <v>17</v>
      </c>
      <c r="D74" s="148" t="s">
        <v>18</v>
      </c>
      <c r="E74" s="148"/>
      <c r="F74" s="148"/>
      <c r="G74" s="157">
        <v>201747000017</v>
      </c>
      <c r="H74" s="148" t="s">
        <v>1044</v>
      </c>
      <c r="I74" s="113" t="s">
        <v>164</v>
      </c>
      <c r="J74" s="155" t="s">
        <v>161</v>
      </c>
      <c r="K74" s="113" t="s">
        <v>167</v>
      </c>
      <c r="L74" s="112">
        <v>29</v>
      </c>
      <c r="M74" s="113" t="s">
        <v>155</v>
      </c>
      <c r="N74" s="112"/>
      <c r="O74" s="112"/>
      <c r="P74" s="112">
        <v>29</v>
      </c>
      <c r="Q74" s="112"/>
      <c r="R74" s="112">
        <f t="shared" si="2"/>
        <v>29</v>
      </c>
      <c r="S74" s="112" t="s">
        <v>83</v>
      </c>
      <c r="T74" s="112" t="s">
        <v>84</v>
      </c>
      <c r="U74" s="112" t="s">
        <v>163</v>
      </c>
      <c r="V74" s="112" t="s">
        <v>156</v>
      </c>
      <c r="W74" s="112" t="s">
        <v>14</v>
      </c>
      <c r="X74" s="249">
        <v>5000000</v>
      </c>
      <c r="Y74" s="113" t="s">
        <v>87</v>
      </c>
      <c r="Z74" s="113" t="s">
        <v>157</v>
      </c>
      <c r="AA74" s="160" t="s">
        <v>158</v>
      </c>
      <c r="AB74" s="110">
        <v>0</v>
      </c>
      <c r="AC74" s="111"/>
      <c r="AD74" s="111"/>
      <c r="AE74" s="111"/>
      <c r="AF74" s="112">
        <f t="shared" si="3"/>
        <v>0</v>
      </c>
      <c r="AG74" s="113" t="s">
        <v>156</v>
      </c>
      <c r="AH74" s="113" t="s">
        <v>14</v>
      </c>
      <c r="AI74" s="154"/>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6"/>
    </row>
    <row r="75" spans="1:123" s="117" customFormat="1" ht="120" x14ac:dyDescent="0.25">
      <c r="A75" s="105" t="s">
        <v>16</v>
      </c>
      <c r="B75" s="148">
        <v>2.1</v>
      </c>
      <c r="C75" s="158" t="s">
        <v>17</v>
      </c>
      <c r="D75" s="148" t="s">
        <v>18</v>
      </c>
      <c r="E75" s="148"/>
      <c r="F75" s="148"/>
      <c r="G75" s="157">
        <v>201747000017</v>
      </c>
      <c r="H75" s="148" t="s">
        <v>1044</v>
      </c>
      <c r="I75" s="113" t="s">
        <v>168</v>
      </c>
      <c r="J75" s="155" t="s">
        <v>161</v>
      </c>
      <c r="K75" s="113" t="s">
        <v>169</v>
      </c>
      <c r="L75" s="112">
        <v>29</v>
      </c>
      <c r="M75" s="113" t="s">
        <v>155</v>
      </c>
      <c r="N75" s="112"/>
      <c r="O75" s="112"/>
      <c r="P75" s="112">
        <v>29</v>
      </c>
      <c r="Q75" s="112"/>
      <c r="R75" s="112">
        <f t="shared" si="2"/>
        <v>29</v>
      </c>
      <c r="S75" s="112" t="s">
        <v>83</v>
      </c>
      <c r="T75" s="112" t="s">
        <v>84</v>
      </c>
      <c r="U75" s="112" t="s">
        <v>85</v>
      </c>
      <c r="V75" s="112" t="s">
        <v>156</v>
      </c>
      <c r="W75" s="112" t="s">
        <v>14</v>
      </c>
      <c r="X75" s="249">
        <v>20000000</v>
      </c>
      <c r="Y75" s="113" t="s">
        <v>87</v>
      </c>
      <c r="Z75" s="113" t="s">
        <v>157</v>
      </c>
      <c r="AA75" s="160" t="s">
        <v>158</v>
      </c>
      <c r="AB75" s="110">
        <v>0</v>
      </c>
      <c r="AC75" s="111"/>
      <c r="AD75" s="111"/>
      <c r="AE75" s="111"/>
      <c r="AF75" s="112">
        <f t="shared" si="3"/>
        <v>0</v>
      </c>
      <c r="AG75" s="113" t="s">
        <v>170</v>
      </c>
      <c r="AH75" s="113" t="s">
        <v>14</v>
      </c>
      <c r="AI75" s="154"/>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6"/>
    </row>
    <row r="76" spans="1:123" s="117" customFormat="1" ht="150" x14ac:dyDescent="0.25">
      <c r="A76" s="105" t="s">
        <v>16</v>
      </c>
      <c r="B76" s="148">
        <v>2.1</v>
      </c>
      <c r="C76" s="158" t="s">
        <v>17</v>
      </c>
      <c r="D76" s="148" t="s">
        <v>18</v>
      </c>
      <c r="E76" s="148"/>
      <c r="F76" s="148"/>
      <c r="G76" s="157">
        <v>201747000017</v>
      </c>
      <c r="H76" s="148" t="s">
        <v>1044</v>
      </c>
      <c r="I76" s="113" t="s">
        <v>168</v>
      </c>
      <c r="J76" s="113" t="s">
        <v>171</v>
      </c>
      <c r="K76" s="113" t="s">
        <v>172</v>
      </c>
      <c r="L76" s="112">
        <v>1</v>
      </c>
      <c r="M76" s="113" t="s">
        <v>155</v>
      </c>
      <c r="N76" s="112"/>
      <c r="O76" s="112"/>
      <c r="P76" s="112"/>
      <c r="Q76" s="112">
        <v>1</v>
      </c>
      <c r="R76" s="112">
        <f t="shared" si="2"/>
        <v>1</v>
      </c>
      <c r="S76" s="112" t="s">
        <v>83</v>
      </c>
      <c r="T76" s="112" t="s">
        <v>84</v>
      </c>
      <c r="U76" s="112" t="s">
        <v>163</v>
      </c>
      <c r="V76" s="112" t="s">
        <v>156</v>
      </c>
      <c r="W76" s="112" t="s">
        <v>14</v>
      </c>
      <c r="X76" s="249">
        <v>9000000</v>
      </c>
      <c r="Y76" s="113" t="s">
        <v>87</v>
      </c>
      <c r="Z76" s="113" t="s">
        <v>157</v>
      </c>
      <c r="AA76" s="160" t="s">
        <v>158</v>
      </c>
      <c r="AB76" s="110">
        <v>0</v>
      </c>
      <c r="AC76" s="111"/>
      <c r="AD76" s="111"/>
      <c r="AE76" s="111"/>
      <c r="AF76" s="112">
        <f t="shared" si="3"/>
        <v>0</v>
      </c>
      <c r="AG76" s="113" t="s">
        <v>156</v>
      </c>
      <c r="AH76" s="113" t="s">
        <v>14</v>
      </c>
      <c r="AI76" s="154"/>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6"/>
    </row>
    <row r="77" spans="1:123" s="117" customFormat="1" ht="168" customHeight="1" x14ac:dyDescent="0.25">
      <c r="A77" s="105" t="s">
        <v>16</v>
      </c>
      <c r="B77" s="148">
        <v>2.1</v>
      </c>
      <c r="C77" s="158" t="s">
        <v>17</v>
      </c>
      <c r="D77" s="148" t="s">
        <v>18</v>
      </c>
      <c r="E77" s="148"/>
      <c r="F77" s="148"/>
      <c r="G77" s="157">
        <v>201747000017</v>
      </c>
      <c r="H77" s="148" t="s">
        <v>1044</v>
      </c>
      <c r="I77" s="113" t="s">
        <v>168</v>
      </c>
      <c r="J77" s="113" t="s">
        <v>171</v>
      </c>
      <c r="K77" s="113" t="s">
        <v>173</v>
      </c>
      <c r="L77" s="112">
        <v>29</v>
      </c>
      <c r="M77" s="113" t="s">
        <v>155</v>
      </c>
      <c r="N77" s="112"/>
      <c r="O77" s="112"/>
      <c r="P77" s="112">
        <v>29</v>
      </c>
      <c r="Q77" s="112"/>
      <c r="R77" s="112">
        <f t="shared" si="2"/>
        <v>29</v>
      </c>
      <c r="S77" s="112" t="s">
        <v>83</v>
      </c>
      <c r="T77" s="112" t="s">
        <v>84</v>
      </c>
      <c r="U77" s="112" t="s">
        <v>163</v>
      </c>
      <c r="V77" s="112" t="s">
        <v>156</v>
      </c>
      <c r="W77" s="112" t="s">
        <v>14</v>
      </c>
      <c r="X77" s="249">
        <v>10000000</v>
      </c>
      <c r="Y77" s="113" t="s">
        <v>87</v>
      </c>
      <c r="Z77" s="113" t="s">
        <v>157</v>
      </c>
      <c r="AA77" s="160" t="s">
        <v>158</v>
      </c>
      <c r="AB77" s="110">
        <v>0</v>
      </c>
      <c r="AC77" s="111"/>
      <c r="AD77" s="111"/>
      <c r="AE77" s="111"/>
      <c r="AF77" s="112">
        <f t="shared" si="3"/>
        <v>0</v>
      </c>
      <c r="AG77" s="113" t="s">
        <v>156</v>
      </c>
      <c r="AH77" s="113" t="s">
        <v>14</v>
      </c>
      <c r="AI77" s="154"/>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6"/>
    </row>
    <row r="78" spans="1:123" s="117" customFormat="1" ht="103.5" customHeight="1" x14ac:dyDescent="0.25">
      <c r="A78" s="105" t="s">
        <v>16</v>
      </c>
      <c r="B78" s="148">
        <v>2.1</v>
      </c>
      <c r="C78" s="158" t="s">
        <v>17</v>
      </c>
      <c r="D78" s="148" t="s">
        <v>18</v>
      </c>
      <c r="E78" s="148"/>
      <c r="F78" s="148"/>
      <c r="G78" s="157">
        <v>201747000017</v>
      </c>
      <c r="H78" s="148" t="s">
        <v>1044</v>
      </c>
      <c r="I78" s="113" t="s">
        <v>164</v>
      </c>
      <c r="J78" s="155" t="s">
        <v>161</v>
      </c>
      <c r="K78" s="113" t="s">
        <v>174</v>
      </c>
      <c r="L78" s="112">
        <v>29</v>
      </c>
      <c r="M78" s="113" t="s">
        <v>155</v>
      </c>
      <c r="N78" s="112"/>
      <c r="O78" s="112"/>
      <c r="P78" s="112">
        <v>15</v>
      </c>
      <c r="Q78" s="112">
        <v>14</v>
      </c>
      <c r="R78" s="112">
        <f t="shared" si="2"/>
        <v>29</v>
      </c>
      <c r="S78" s="112" t="s">
        <v>83</v>
      </c>
      <c r="T78" s="112" t="s">
        <v>84</v>
      </c>
      <c r="U78" s="112" t="s">
        <v>85</v>
      </c>
      <c r="V78" s="112" t="s">
        <v>156</v>
      </c>
      <c r="W78" s="112" t="s">
        <v>14</v>
      </c>
      <c r="X78" s="249">
        <v>36000000</v>
      </c>
      <c r="Y78" s="113" t="s">
        <v>87</v>
      </c>
      <c r="Z78" s="113" t="s">
        <v>157</v>
      </c>
      <c r="AA78" s="160" t="s">
        <v>158</v>
      </c>
      <c r="AB78" s="110">
        <v>0</v>
      </c>
      <c r="AC78" s="111"/>
      <c r="AD78" s="111"/>
      <c r="AE78" s="111"/>
      <c r="AF78" s="112">
        <f t="shared" si="3"/>
        <v>0</v>
      </c>
      <c r="AG78" s="113" t="s">
        <v>156</v>
      </c>
      <c r="AH78" s="113" t="s">
        <v>14</v>
      </c>
      <c r="AI78" s="154"/>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6"/>
    </row>
    <row r="79" spans="1:123" s="117" customFormat="1" ht="65.25" customHeight="1" x14ac:dyDescent="0.25">
      <c r="A79" s="105" t="s">
        <v>16</v>
      </c>
      <c r="B79" s="148">
        <v>2.2000000000000002</v>
      </c>
      <c r="C79" s="158" t="s">
        <v>17</v>
      </c>
      <c r="D79" s="148" t="s">
        <v>19</v>
      </c>
      <c r="E79" s="148"/>
      <c r="F79" s="148"/>
      <c r="G79" s="157">
        <v>201747000017</v>
      </c>
      <c r="H79" s="148" t="s">
        <v>1044</v>
      </c>
      <c r="I79" s="113" t="s">
        <v>175</v>
      </c>
      <c r="J79" s="113" t="s">
        <v>176</v>
      </c>
      <c r="K79" s="113" t="s">
        <v>1011</v>
      </c>
      <c r="L79" s="112">
        <v>13</v>
      </c>
      <c r="M79" s="113" t="s">
        <v>155</v>
      </c>
      <c r="N79" s="112"/>
      <c r="O79" s="112"/>
      <c r="P79" s="112">
        <v>6</v>
      </c>
      <c r="Q79" s="112">
        <v>7</v>
      </c>
      <c r="R79" s="112">
        <f t="shared" si="2"/>
        <v>13</v>
      </c>
      <c r="S79" s="112" t="s">
        <v>98</v>
      </c>
      <c r="T79" s="112" t="s">
        <v>84</v>
      </c>
      <c r="U79" s="112" t="s">
        <v>177</v>
      </c>
      <c r="V79" s="112" t="s">
        <v>156</v>
      </c>
      <c r="W79" s="112" t="s">
        <v>14</v>
      </c>
      <c r="X79" s="249">
        <v>80000000</v>
      </c>
      <c r="Y79" s="113" t="s">
        <v>87</v>
      </c>
      <c r="Z79" s="113" t="s">
        <v>157</v>
      </c>
      <c r="AA79" s="160" t="s">
        <v>158</v>
      </c>
      <c r="AB79" s="110">
        <v>0</v>
      </c>
      <c r="AC79" s="111"/>
      <c r="AD79" s="111"/>
      <c r="AE79" s="111"/>
      <c r="AF79" s="112">
        <f t="shared" si="3"/>
        <v>0</v>
      </c>
      <c r="AG79" s="113"/>
      <c r="AH79" s="113"/>
      <c r="AI79" s="154"/>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6"/>
    </row>
    <row r="80" spans="1:123" s="117" customFormat="1" ht="90" x14ac:dyDescent="0.25">
      <c r="A80" s="105" t="s">
        <v>16</v>
      </c>
      <c r="B80" s="148">
        <v>2.2000000000000002</v>
      </c>
      <c r="C80" s="158" t="s">
        <v>17</v>
      </c>
      <c r="D80" s="148" t="s">
        <v>19</v>
      </c>
      <c r="E80" s="148"/>
      <c r="F80" s="148"/>
      <c r="G80" s="157">
        <v>201747000017</v>
      </c>
      <c r="H80" s="148" t="s">
        <v>1044</v>
      </c>
      <c r="I80" s="113" t="s">
        <v>175</v>
      </c>
      <c r="J80" s="113" t="s">
        <v>178</v>
      </c>
      <c r="K80" s="113" t="s">
        <v>979</v>
      </c>
      <c r="L80" s="112">
        <v>92</v>
      </c>
      <c r="M80" s="113" t="s">
        <v>155</v>
      </c>
      <c r="N80" s="112"/>
      <c r="O80" s="112"/>
      <c r="P80" s="112">
        <v>46</v>
      </c>
      <c r="Q80" s="112">
        <v>46</v>
      </c>
      <c r="R80" s="112">
        <f t="shared" si="2"/>
        <v>92</v>
      </c>
      <c r="S80" s="112" t="s">
        <v>98</v>
      </c>
      <c r="T80" s="112" t="s">
        <v>84</v>
      </c>
      <c r="U80" s="112" t="s">
        <v>179</v>
      </c>
      <c r="V80" s="112" t="s">
        <v>156</v>
      </c>
      <c r="W80" s="112" t="s">
        <v>14</v>
      </c>
      <c r="X80" s="249">
        <v>0</v>
      </c>
      <c r="Y80" s="113" t="s">
        <v>87</v>
      </c>
      <c r="Z80" s="113" t="s">
        <v>157</v>
      </c>
      <c r="AA80" s="160" t="s">
        <v>158</v>
      </c>
      <c r="AB80" s="110">
        <v>0</v>
      </c>
      <c r="AC80" s="111"/>
      <c r="AD80" s="111"/>
      <c r="AE80" s="111"/>
      <c r="AF80" s="112">
        <f t="shared" si="3"/>
        <v>0</v>
      </c>
      <c r="AG80" s="113" t="s">
        <v>156</v>
      </c>
      <c r="AH80" s="113" t="s">
        <v>14</v>
      </c>
      <c r="AI80" s="154"/>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6"/>
    </row>
    <row r="81" spans="1:123" s="117" customFormat="1" ht="90" x14ac:dyDescent="0.25">
      <c r="A81" s="105" t="s">
        <v>16</v>
      </c>
      <c r="B81" s="148">
        <v>2.2000000000000002</v>
      </c>
      <c r="C81" s="158" t="s">
        <v>17</v>
      </c>
      <c r="D81" s="148" t="s">
        <v>19</v>
      </c>
      <c r="E81" s="148"/>
      <c r="F81" s="148"/>
      <c r="G81" s="157">
        <v>201747000017</v>
      </c>
      <c r="H81" s="148" t="s">
        <v>1044</v>
      </c>
      <c r="I81" s="155" t="s">
        <v>175</v>
      </c>
      <c r="J81" s="113" t="s">
        <v>178</v>
      </c>
      <c r="K81" s="113" t="s">
        <v>980</v>
      </c>
      <c r="L81" s="112">
        <v>29</v>
      </c>
      <c r="M81" s="113" t="s">
        <v>155</v>
      </c>
      <c r="N81" s="112"/>
      <c r="O81" s="112"/>
      <c r="P81" s="112">
        <v>15</v>
      </c>
      <c r="Q81" s="112">
        <v>14</v>
      </c>
      <c r="R81" s="112">
        <f t="shared" si="2"/>
        <v>29</v>
      </c>
      <c r="S81" s="112" t="s">
        <v>98</v>
      </c>
      <c r="T81" s="112" t="s">
        <v>84</v>
      </c>
      <c r="U81" s="112" t="s">
        <v>179</v>
      </c>
      <c r="V81" s="112" t="s">
        <v>156</v>
      </c>
      <c r="W81" s="112" t="s">
        <v>14</v>
      </c>
      <c r="X81" s="249">
        <v>0</v>
      </c>
      <c r="Y81" s="113" t="s">
        <v>87</v>
      </c>
      <c r="Z81" s="113" t="s">
        <v>157</v>
      </c>
      <c r="AA81" s="160" t="s">
        <v>158</v>
      </c>
      <c r="AB81" s="110">
        <v>0</v>
      </c>
      <c r="AC81" s="111"/>
      <c r="AD81" s="111"/>
      <c r="AE81" s="111"/>
      <c r="AF81" s="112">
        <f t="shared" si="3"/>
        <v>0</v>
      </c>
      <c r="AG81" s="113" t="s">
        <v>156</v>
      </c>
      <c r="AH81" s="113" t="s">
        <v>14</v>
      </c>
      <c r="AI81" s="154"/>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6"/>
    </row>
    <row r="82" spans="1:123" s="117" customFormat="1" ht="90" x14ac:dyDescent="0.25">
      <c r="A82" s="105" t="s">
        <v>16</v>
      </c>
      <c r="B82" s="148">
        <v>2.2000000000000002</v>
      </c>
      <c r="C82" s="158" t="s">
        <v>17</v>
      </c>
      <c r="D82" s="148" t="s">
        <v>19</v>
      </c>
      <c r="E82" s="148"/>
      <c r="F82" s="148"/>
      <c r="G82" s="157">
        <v>201747000017</v>
      </c>
      <c r="H82" s="148" t="s">
        <v>1044</v>
      </c>
      <c r="I82" s="155" t="s">
        <v>175</v>
      </c>
      <c r="J82" s="113" t="s">
        <v>178</v>
      </c>
      <c r="K82" s="113" t="s">
        <v>981</v>
      </c>
      <c r="L82" s="112">
        <v>1</v>
      </c>
      <c r="M82" s="113" t="s">
        <v>155</v>
      </c>
      <c r="N82" s="112"/>
      <c r="O82" s="112"/>
      <c r="P82" s="112"/>
      <c r="Q82" s="112">
        <v>1</v>
      </c>
      <c r="R82" s="112">
        <f t="shared" si="2"/>
        <v>1</v>
      </c>
      <c r="S82" s="112" t="s">
        <v>104</v>
      </c>
      <c r="T82" s="112" t="s">
        <v>105</v>
      </c>
      <c r="U82" s="112" t="s">
        <v>113</v>
      </c>
      <c r="V82" s="112" t="s">
        <v>156</v>
      </c>
      <c r="W82" s="112" t="s">
        <v>14</v>
      </c>
      <c r="X82" s="249">
        <v>25000000</v>
      </c>
      <c r="Y82" s="113" t="s">
        <v>87</v>
      </c>
      <c r="Z82" s="113" t="s">
        <v>157</v>
      </c>
      <c r="AA82" s="160" t="s">
        <v>158</v>
      </c>
      <c r="AB82" s="110">
        <v>0</v>
      </c>
      <c r="AC82" s="111"/>
      <c r="AD82" s="111"/>
      <c r="AE82" s="111"/>
      <c r="AF82" s="112">
        <f t="shared" si="3"/>
        <v>0</v>
      </c>
      <c r="AG82" s="113" t="s">
        <v>156</v>
      </c>
      <c r="AH82" s="113" t="s">
        <v>14</v>
      </c>
      <c r="AI82" s="154"/>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6"/>
    </row>
    <row r="83" spans="1:123" s="117" customFormat="1" ht="90" x14ac:dyDescent="0.25">
      <c r="A83" s="105" t="s">
        <v>16</v>
      </c>
      <c r="B83" s="148">
        <v>2.2000000000000002</v>
      </c>
      <c r="C83" s="158" t="s">
        <v>17</v>
      </c>
      <c r="D83" s="148" t="s">
        <v>19</v>
      </c>
      <c r="E83" s="148"/>
      <c r="F83" s="148"/>
      <c r="G83" s="157">
        <v>201747000017</v>
      </c>
      <c r="H83" s="148" t="s">
        <v>1044</v>
      </c>
      <c r="I83" s="155" t="s">
        <v>175</v>
      </c>
      <c r="J83" s="113" t="s">
        <v>178</v>
      </c>
      <c r="K83" s="113" t="s">
        <v>982</v>
      </c>
      <c r="L83" s="112">
        <v>29</v>
      </c>
      <c r="M83" s="113" t="s">
        <v>155</v>
      </c>
      <c r="N83" s="112"/>
      <c r="O83" s="112"/>
      <c r="P83" s="112">
        <v>15</v>
      </c>
      <c r="Q83" s="112">
        <v>14</v>
      </c>
      <c r="R83" s="112">
        <f t="shared" si="2"/>
        <v>29</v>
      </c>
      <c r="S83" s="112" t="s">
        <v>104</v>
      </c>
      <c r="T83" s="112" t="s">
        <v>105</v>
      </c>
      <c r="U83" s="112" t="s">
        <v>140</v>
      </c>
      <c r="V83" s="112" t="s">
        <v>156</v>
      </c>
      <c r="W83" s="112" t="s">
        <v>14</v>
      </c>
      <c r="X83" s="249">
        <v>0</v>
      </c>
      <c r="Y83" s="113" t="s">
        <v>87</v>
      </c>
      <c r="Z83" s="113" t="s">
        <v>157</v>
      </c>
      <c r="AA83" s="160" t="s">
        <v>158</v>
      </c>
      <c r="AB83" s="110">
        <v>0</v>
      </c>
      <c r="AC83" s="111"/>
      <c r="AD83" s="111"/>
      <c r="AE83" s="111"/>
      <c r="AF83" s="112">
        <f t="shared" si="3"/>
        <v>0</v>
      </c>
      <c r="AG83" s="113" t="s">
        <v>156</v>
      </c>
      <c r="AH83" s="113" t="s">
        <v>14</v>
      </c>
      <c r="AI83" s="154"/>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6"/>
    </row>
    <row r="84" spans="1:123" s="117" customFormat="1" ht="105" customHeight="1" x14ac:dyDescent="0.25">
      <c r="A84" s="105" t="s">
        <v>16</v>
      </c>
      <c r="B84" s="148">
        <v>2.2000000000000002</v>
      </c>
      <c r="C84" s="158" t="s">
        <v>17</v>
      </c>
      <c r="D84" s="148" t="s">
        <v>19</v>
      </c>
      <c r="E84" s="148"/>
      <c r="F84" s="148"/>
      <c r="G84" s="157">
        <v>201747000017</v>
      </c>
      <c r="H84" s="148" t="s">
        <v>1044</v>
      </c>
      <c r="I84" s="155" t="s">
        <v>175</v>
      </c>
      <c r="J84" s="113" t="s">
        <v>180</v>
      </c>
      <c r="K84" s="113" t="s">
        <v>181</v>
      </c>
      <c r="L84" s="112">
        <v>1</v>
      </c>
      <c r="M84" s="113" t="s">
        <v>155</v>
      </c>
      <c r="N84" s="112"/>
      <c r="O84" s="112"/>
      <c r="P84" s="112"/>
      <c r="Q84" s="112">
        <v>1</v>
      </c>
      <c r="R84" s="112">
        <f t="shared" si="2"/>
        <v>1</v>
      </c>
      <c r="S84" s="112" t="s">
        <v>104</v>
      </c>
      <c r="T84" s="112" t="s">
        <v>105</v>
      </c>
      <c r="U84" s="112" t="s">
        <v>140</v>
      </c>
      <c r="V84" s="112" t="s">
        <v>156</v>
      </c>
      <c r="W84" s="112" t="s">
        <v>14</v>
      </c>
      <c r="X84" s="249">
        <v>20000000</v>
      </c>
      <c r="Y84" s="113" t="s">
        <v>87</v>
      </c>
      <c r="Z84" s="113" t="s">
        <v>157</v>
      </c>
      <c r="AA84" s="160" t="s">
        <v>158</v>
      </c>
      <c r="AB84" s="110">
        <v>0</v>
      </c>
      <c r="AC84" s="111"/>
      <c r="AD84" s="111"/>
      <c r="AE84" s="111"/>
      <c r="AF84" s="112">
        <f t="shared" si="3"/>
        <v>0</v>
      </c>
      <c r="AG84" s="113" t="s">
        <v>156</v>
      </c>
      <c r="AH84" s="113" t="s">
        <v>14</v>
      </c>
      <c r="AI84" s="154"/>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6"/>
    </row>
    <row r="85" spans="1:123" s="117" customFormat="1" ht="210" x14ac:dyDescent="0.25">
      <c r="A85" s="105" t="s">
        <v>16</v>
      </c>
      <c r="B85" s="148">
        <v>2.2000000000000002</v>
      </c>
      <c r="C85" s="158" t="s">
        <v>17</v>
      </c>
      <c r="D85" s="148" t="s">
        <v>19</v>
      </c>
      <c r="E85" s="148"/>
      <c r="F85" s="148"/>
      <c r="G85" s="157">
        <v>201747000017</v>
      </c>
      <c r="H85" s="148" t="s">
        <v>1044</v>
      </c>
      <c r="I85" s="155" t="s">
        <v>175</v>
      </c>
      <c r="J85" s="113" t="s">
        <v>182</v>
      </c>
      <c r="K85" s="113" t="s">
        <v>983</v>
      </c>
      <c r="L85" s="112">
        <v>7</v>
      </c>
      <c r="M85" s="113" t="s">
        <v>155</v>
      </c>
      <c r="N85" s="112">
        <v>1</v>
      </c>
      <c r="O85" s="112">
        <v>2</v>
      </c>
      <c r="P85" s="112">
        <v>2</v>
      </c>
      <c r="Q85" s="112">
        <v>2</v>
      </c>
      <c r="R85" s="112">
        <f t="shared" si="2"/>
        <v>7</v>
      </c>
      <c r="S85" s="112" t="s">
        <v>104</v>
      </c>
      <c r="T85" s="112" t="s">
        <v>105</v>
      </c>
      <c r="U85" s="112" t="s">
        <v>115</v>
      </c>
      <c r="V85" s="112" t="s">
        <v>156</v>
      </c>
      <c r="W85" s="112" t="s">
        <v>14</v>
      </c>
      <c r="X85" s="249">
        <v>10000000</v>
      </c>
      <c r="Y85" s="113" t="s">
        <v>87</v>
      </c>
      <c r="Z85" s="113" t="s">
        <v>157</v>
      </c>
      <c r="AA85" s="160" t="s">
        <v>158</v>
      </c>
      <c r="AB85" s="110">
        <v>0</v>
      </c>
      <c r="AC85" s="111"/>
      <c r="AD85" s="111"/>
      <c r="AE85" s="111"/>
      <c r="AF85" s="112">
        <f t="shared" si="3"/>
        <v>0</v>
      </c>
      <c r="AG85" s="113" t="s">
        <v>156</v>
      </c>
      <c r="AH85" s="113" t="s">
        <v>14</v>
      </c>
      <c r="AI85" s="154"/>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6"/>
    </row>
    <row r="86" spans="1:123" s="117" customFormat="1" ht="210" x14ac:dyDescent="0.25">
      <c r="A86" s="105" t="s">
        <v>16</v>
      </c>
      <c r="B86" s="148">
        <v>2.2000000000000002</v>
      </c>
      <c r="C86" s="158" t="s">
        <v>17</v>
      </c>
      <c r="D86" s="148" t="s">
        <v>19</v>
      </c>
      <c r="E86" s="148"/>
      <c r="F86" s="148"/>
      <c r="G86" s="157">
        <v>201747000017</v>
      </c>
      <c r="H86" s="148" t="s">
        <v>1044</v>
      </c>
      <c r="I86" s="155" t="s">
        <v>175</v>
      </c>
      <c r="J86" s="113" t="s">
        <v>182</v>
      </c>
      <c r="K86" s="113" t="s">
        <v>984</v>
      </c>
      <c r="L86" s="112">
        <v>4</v>
      </c>
      <c r="M86" s="113" t="s">
        <v>155</v>
      </c>
      <c r="N86" s="112">
        <v>1</v>
      </c>
      <c r="O86" s="112">
        <v>1</v>
      </c>
      <c r="P86" s="112">
        <v>1</v>
      </c>
      <c r="Q86" s="112">
        <v>1</v>
      </c>
      <c r="R86" s="112">
        <f t="shared" si="2"/>
        <v>4</v>
      </c>
      <c r="S86" s="112" t="s">
        <v>104</v>
      </c>
      <c r="T86" s="112" t="s">
        <v>105</v>
      </c>
      <c r="U86" s="112" t="s">
        <v>115</v>
      </c>
      <c r="V86" s="112" t="s">
        <v>156</v>
      </c>
      <c r="W86" s="112" t="s">
        <v>14</v>
      </c>
      <c r="X86" s="249">
        <v>8000000</v>
      </c>
      <c r="Y86" s="113" t="s">
        <v>87</v>
      </c>
      <c r="Z86" s="113" t="s">
        <v>157</v>
      </c>
      <c r="AA86" s="160" t="s">
        <v>158</v>
      </c>
      <c r="AB86" s="110">
        <v>0</v>
      </c>
      <c r="AC86" s="111"/>
      <c r="AD86" s="111"/>
      <c r="AE86" s="111"/>
      <c r="AF86" s="112">
        <f t="shared" si="3"/>
        <v>0</v>
      </c>
      <c r="AG86" s="113" t="s">
        <v>156</v>
      </c>
      <c r="AH86" s="113" t="s">
        <v>14</v>
      </c>
      <c r="AI86" s="154"/>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6"/>
    </row>
    <row r="87" spans="1:123" s="117" customFormat="1" ht="120" x14ac:dyDescent="0.25">
      <c r="A87" s="105" t="s">
        <v>20</v>
      </c>
      <c r="B87" s="148">
        <v>3.1</v>
      </c>
      <c r="C87" s="148" t="s">
        <v>21</v>
      </c>
      <c r="D87" s="148" t="s">
        <v>22</v>
      </c>
      <c r="E87" s="148"/>
      <c r="F87" s="148"/>
      <c r="G87" s="157">
        <v>201747000017</v>
      </c>
      <c r="H87" s="148" t="s">
        <v>1044</v>
      </c>
      <c r="I87" s="113" t="s">
        <v>183</v>
      </c>
      <c r="J87" s="113" t="s">
        <v>184</v>
      </c>
      <c r="K87" s="113" t="s">
        <v>985</v>
      </c>
      <c r="L87" s="112">
        <v>2</v>
      </c>
      <c r="M87" s="113" t="s">
        <v>155</v>
      </c>
      <c r="N87" s="112"/>
      <c r="O87" s="112"/>
      <c r="P87" s="112">
        <v>1</v>
      </c>
      <c r="Q87" s="112">
        <v>1</v>
      </c>
      <c r="R87" s="112">
        <f t="shared" ref="R87:R122" si="4">N87+O87+P87+Q87</f>
        <v>2</v>
      </c>
      <c r="S87" s="112" t="s">
        <v>83</v>
      </c>
      <c r="T87" s="112" t="s">
        <v>84</v>
      </c>
      <c r="U87" s="112" t="s">
        <v>85</v>
      </c>
      <c r="V87" s="112" t="s">
        <v>156</v>
      </c>
      <c r="W87" s="112" t="s">
        <v>14</v>
      </c>
      <c r="X87" s="250">
        <v>9000000</v>
      </c>
      <c r="Y87" s="113" t="s">
        <v>87</v>
      </c>
      <c r="Z87" s="113" t="s">
        <v>157</v>
      </c>
      <c r="AA87" s="160" t="s">
        <v>158</v>
      </c>
      <c r="AB87" s="110">
        <v>0</v>
      </c>
      <c r="AC87" s="111"/>
      <c r="AD87" s="111"/>
      <c r="AE87" s="111"/>
      <c r="AF87" s="112">
        <f t="shared" ref="AF87:AF107" si="5">AB87+AC87+AD87+AE87</f>
        <v>0</v>
      </c>
      <c r="AG87" s="113" t="s">
        <v>156</v>
      </c>
      <c r="AH87" s="113" t="s">
        <v>14</v>
      </c>
      <c r="AI87" s="114"/>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6"/>
    </row>
    <row r="88" spans="1:123" s="117" customFormat="1" ht="120" x14ac:dyDescent="0.25">
      <c r="A88" s="105" t="s">
        <v>20</v>
      </c>
      <c r="B88" s="148">
        <v>3.1</v>
      </c>
      <c r="C88" s="148" t="s">
        <v>21</v>
      </c>
      <c r="D88" s="148" t="s">
        <v>22</v>
      </c>
      <c r="E88" s="148"/>
      <c r="F88" s="148"/>
      <c r="G88" s="157">
        <v>201747000017</v>
      </c>
      <c r="H88" s="148" t="s">
        <v>1044</v>
      </c>
      <c r="I88" s="155" t="s">
        <v>185</v>
      </c>
      <c r="J88" s="113" t="s">
        <v>184</v>
      </c>
      <c r="K88" s="113" t="s">
        <v>186</v>
      </c>
      <c r="L88" s="112">
        <v>29</v>
      </c>
      <c r="M88" s="113" t="s">
        <v>155</v>
      </c>
      <c r="N88" s="112"/>
      <c r="O88" s="112"/>
      <c r="P88" s="112">
        <v>14</v>
      </c>
      <c r="Q88" s="112">
        <v>15</v>
      </c>
      <c r="R88" s="112">
        <f t="shared" si="4"/>
        <v>29</v>
      </c>
      <c r="S88" s="112" t="s">
        <v>83</v>
      </c>
      <c r="T88" s="112" t="s">
        <v>84</v>
      </c>
      <c r="U88" s="112" t="s">
        <v>85</v>
      </c>
      <c r="V88" s="112" t="s">
        <v>156</v>
      </c>
      <c r="W88" s="112" t="s">
        <v>14</v>
      </c>
      <c r="X88" s="250">
        <v>40000000</v>
      </c>
      <c r="Y88" s="113" t="s">
        <v>87</v>
      </c>
      <c r="Z88" s="113" t="s">
        <v>157</v>
      </c>
      <c r="AA88" s="160" t="s">
        <v>158</v>
      </c>
      <c r="AB88" s="110">
        <v>0</v>
      </c>
      <c r="AC88" s="111"/>
      <c r="AD88" s="111"/>
      <c r="AE88" s="111"/>
      <c r="AF88" s="112">
        <f t="shared" si="5"/>
        <v>0</v>
      </c>
      <c r="AG88" s="113" t="s">
        <v>170</v>
      </c>
      <c r="AH88" s="113" t="s">
        <v>14</v>
      </c>
      <c r="AI88" s="114"/>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6"/>
    </row>
    <row r="89" spans="1:123" s="117" customFormat="1" ht="120" x14ac:dyDescent="0.25">
      <c r="A89" s="105" t="s">
        <v>20</v>
      </c>
      <c r="B89" s="148">
        <v>3.1</v>
      </c>
      <c r="C89" s="148" t="s">
        <v>21</v>
      </c>
      <c r="D89" s="148" t="s">
        <v>22</v>
      </c>
      <c r="E89" s="148"/>
      <c r="F89" s="148"/>
      <c r="G89" s="157">
        <v>201747000017</v>
      </c>
      <c r="H89" s="148" t="s">
        <v>1044</v>
      </c>
      <c r="I89" s="155" t="s">
        <v>185</v>
      </c>
      <c r="J89" s="155" t="s">
        <v>184</v>
      </c>
      <c r="K89" s="113" t="s">
        <v>187</v>
      </c>
      <c r="L89" s="112">
        <v>5</v>
      </c>
      <c r="M89" s="113" t="s">
        <v>155</v>
      </c>
      <c r="N89" s="112"/>
      <c r="O89" s="112"/>
      <c r="P89" s="112">
        <v>3</v>
      </c>
      <c r="Q89" s="112">
        <v>2</v>
      </c>
      <c r="R89" s="112">
        <f t="shared" si="4"/>
        <v>5</v>
      </c>
      <c r="S89" s="112" t="s">
        <v>83</v>
      </c>
      <c r="T89" s="112" t="s">
        <v>84</v>
      </c>
      <c r="U89" s="112" t="s">
        <v>85</v>
      </c>
      <c r="V89" s="112" t="s">
        <v>156</v>
      </c>
      <c r="W89" s="112" t="s">
        <v>14</v>
      </c>
      <c r="X89" s="250">
        <v>45000000</v>
      </c>
      <c r="Y89" s="113" t="s">
        <v>87</v>
      </c>
      <c r="Z89" s="113" t="s">
        <v>157</v>
      </c>
      <c r="AA89" s="160" t="s">
        <v>158</v>
      </c>
      <c r="AB89" s="110">
        <v>0</v>
      </c>
      <c r="AC89" s="111"/>
      <c r="AD89" s="111"/>
      <c r="AE89" s="111"/>
      <c r="AF89" s="112">
        <f t="shared" si="5"/>
        <v>0</v>
      </c>
      <c r="AG89" s="113" t="s">
        <v>156</v>
      </c>
      <c r="AH89" s="113" t="s">
        <v>14</v>
      </c>
      <c r="AI89" s="114"/>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6"/>
    </row>
    <row r="90" spans="1:123" s="117" customFormat="1" ht="120" x14ac:dyDescent="0.25">
      <c r="A90" s="105" t="s">
        <v>20</v>
      </c>
      <c r="B90" s="148">
        <v>3.1</v>
      </c>
      <c r="C90" s="148" t="s">
        <v>21</v>
      </c>
      <c r="D90" s="148" t="s">
        <v>22</v>
      </c>
      <c r="E90" s="148"/>
      <c r="F90" s="148"/>
      <c r="G90" s="157">
        <v>201747000017</v>
      </c>
      <c r="H90" s="148" t="s">
        <v>1044</v>
      </c>
      <c r="I90" s="155" t="s">
        <v>185</v>
      </c>
      <c r="J90" s="155" t="s">
        <v>184</v>
      </c>
      <c r="K90" s="113" t="s">
        <v>188</v>
      </c>
      <c r="L90" s="112">
        <v>92</v>
      </c>
      <c r="M90" s="113" t="s">
        <v>155</v>
      </c>
      <c r="N90" s="112"/>
      <c r="O90" s="112">
        <v>46</v>
      </c>
      <c r="P90" s="112">
        <v>46</v>
      </c>
      <c r="Q90" s="112"/>
      <c r="R90" s="112">
        <f t="shared" si="4"/>
        <v>92</v>
      </c>
      <c r="S90" s="112" t="s">
        <v>83</v>
      </c>
      <c r="T90" s="112" t="s">
        <v>84</v>
      </c>
      <c r="U90" s="112" t="s">
        <v>85</v>
      </c>
      <c r="V90" s="112" t="s">
        <v>156</v>
      </c>
      <c r="W90" s="112" t="s">
        <v>14</v>
      </c>
      <c r="X90" s="250">
        <v>39070000</v>
      </c>
      <c r="Y90" s="113" t="s">
        <v>87</v>
      </c>
      <c r="Z90" s="113" t="s">
        <v>157</v>
      </c>
      <c r="AA90" s="160" t="s">
        <v>158</v>
      </c>
      <c r="AB90" s="110">
        <v>0</v>
      </c>
      <c r="AC90" s="111"/>
      <c r="AD90" s="111"/>
      <c r="AE90" s="111"/>
      <c r="AF90" s="112">
        <f t="shared" si="5"/>
        <v>0</v>
      </c>
      <c r="AG90" s="113" t="s">
        <v>156</v>
      </c>
      <c r="AH90" s="113" t="s">
        <v>14</v>
      </c>
      <c r="AI90" s="114"/>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6"/>
    </row>
    <row r="91" spans="1:123" s="117" customFormat="1" ht="120" x14ac:dyDescent="0.25">
      <c r="A91" s="105" t="s">
        <v>20</v>
      </c>
      <c r="B91" s="148">
        <v>3.1</v>
      </c>
      <c r="C91" s="148" t="s">
        <v>21</v>
      </c>
      <c r="D91" s="148" t="s">
        <v>22</v>
      </c>
      <c r="E91" s="148"/>
      <c r="F91" s="148"/>
      <c r="G91" s="157">
        <v>201747000017</v>
      </c>
      <c r="H91" s="148" t="s">
        <v>1044</v>
      </c>
      <c r="I91" s="155" t="s">
        <v>185</v>
      </c>
      <c r="J91" s="155" t="s">
        <v>184</v>
      </c>
      <c r="K91" s="113" t="s">
        <v>189</v>
      </c>
      <c r="L91" s="112">
        <v>1</v>
      </c>
      <c r="M91" s="113" t="s">
        <v>155</v>
      </c>
      <c r="N91" s="112"/>
      <c r="O91" s="112"/>
      <c r="P91" s="112"/>
      <c r="Q91" s="112">
        <v>1</v>
      </c>
      <c r="R91" s="112">
        <f t="shared" si="4"/>
        <v>1</v>
      </c>
      <c r="S91" s="112" t="s">
        <v>83</v>
      </c>
      <c r="T91" s="112" t="s">
        <v>84</v>
      </c>
      <c r="U91" s="112" t="s">
        <v>85</v>
      </c>
      <c r="V91" s="112" t="s">
        <v>156</v>
      </c>
      <c r="W91" s="112" t="s">
        <v>14</v>
      </c>
      <c r="X91" s="250">
        <v>9000000</v>
      </c>
      <c r="Y91" s="113" t="s">
        <v>87</v>
      </c>
      <c r="Z91" s="113" t="s">
        <v>157</v>
      </c>
      <c r="AA91" s="160" t="s">
        <v>158</v>
      </c>
      <c r="AB91" s="110">
        <v>0</v>
      </c>
      <c r="AC91" s="111"/>
      <c r="AD91" s="111"/>
      <c r="AE91" s="111"/>
      <c r="AF91" s="112">
        <f t="shared" si="5"/>
        <v>0</v>
      </c>
      <c r="AG91" s="113" t="s">
        <v>156</v>
      </c>
      <c r="AH91" s="113" t="s">
        <v>14</v>
      </c>
      <c r="AI91" s="114"/>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6"/>
    </row>
    <row r="92" spans="1:123" s="117" customFormat="1" ht="120" x14ac:dyDescent="0.25">
      <c r="A92" s="105" t="s">
        <v>20</v>
      </c>
      <c r="B92" s="148">
        <v>3.1</v>
      </c>
      <c r="C92" s="148" t="s">
        <v>21</v>
      </c>
      <c r="D92" s="148" t="s">
        <v>22</v>
      </c>
      <c r="E92" s="148"/>
      <c r="F92" s="148"/>
      <c r="G92" s="157">
        <v>201747000017</v>
      </c>
      <c r="H92" s="148" t="s">
        <v>1044</v>
      </c>
      <c r="I92" s="155" t="s">
        <v>185</v>
      </c>
      <c r="J92" s="155" t="s">
        <v>184</v>
      </c>
      <c r="K92" s="113" t="s">
        <v>190</v>
      </c>
      <c r="L92" s="112">
        <v>1</v>
      </c>
      <c r="M92" s="113" t="s">
        <v>155</v>
      </c>
      <c r="N92" s="112"/>
      <c r="O92" s="112"/>
      <c r="P92" s="112"/>
      <c r="Q92" s="112">
        <v>1</v>
      </c>
      <c r="R92" s="112">
        <f t="shared" si="4"/>
        <v>1</v>
      </c>
      <c r="S92" s="112" t="s">
        <v>83</v>
      </c>
      <c r="T92" s="112" t="s">
        <v>84</v>
      </c>
      <c r="U92" s="112" t="s">
        <v>85</v>
      </c>
      <c r="V92" s="112" t="s">
        <v>156</v>
      </c>
      <c r="W92" s="112" t="s">
        <v>14</v>
      </c>
      <c r="X92" s="250">
        <v>20000000</v>
      </c>
      <c r="Y92" s="113" t="s">
        <v>87</v>
      </c>
      <c r="Z92" s="113" t="s">
        <v>157</v>
      </c>
      <c r="AA92" s="160" t="s">
        <v>158</v>
      </c>
      <c r="AB92" s="110">
        <v>0</v>
      </c>
      <c r="AC92" s="111"/>
      <c r="AD92" s="111"/>
      <c r="AE92" s="111"/>
      <c r="AF92" s="112">
        <f t="shared" si="5"/>
        <v>0</v>
      </c>
      <c r="AG92" s="113" t="s">
        <v>170</v>
      </c>
      <c r="AH92" s="113" t="s">
        <v>14</v>
      </c>
      <c r="AI92" s="114"/>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6"/>
    </row>
    <row r="93" spans="1:123" s="117" customFormat="1" ht="120" x14ac:dyDescent="0.25">
      <c r="A93" s="105" t="s">
        <v>20</v>
      </c>
      <c r="B93" s="148">
        <v>3.1</v>
      </c>
      <c r="C93" s="148" t="s">
        <v>21</v>
      </c>
      <c r="D93" s="148" t="s">
        <v>22</v>
      </c>
      <c r="E93" s="148"/>
      <c r="F93" s="148"/>
      <c r="G93" s="157">
        <v>201747000017</v>
      </c>
      <c r="H93" s="148" t="s">
        <v>1044</v>
      </c>
      <c r="I93" s="155" t="s">
        <v>185</v>
      </c>
      <c r="J93" s="155" t="s">
        <v>184</v>
      </c>
      <c r="K93" s="113" t="s">
        <v>986</v>
      </c>
      <c r="L93" s="112">
        <v>2</v>
      </c>
      <c r="M93" s="113" t="s">
        <v>155</v>
      </c>
      <c r="N93" s="112">
        <v>1</v>
      </c>
      <c r="O93" s="112"/>
      <c r="P93" s="112">
        <v>1</v>
      </c>
      <c r="Q93" s="112"/>
      <c r="R93" s="112">
        <f t="shared" si="4"/>
        <v>2</v>
      </c>
      <c r="S93" s="112" t="s">
        <v>104</v>
      </c>
      <c r="T93" s="112" t="s">
        <v>105</v>
      </c>
      <c r="U93" s="112" t="s">
        <v>140</v>
      </c>
      <c r="V93" s="112" t="s">
        <v>156</v>
      </c>
      <c r="W93" s="112" t="s">
        <v>14</v>
      </c>
      <c r="X93" s="250">
        <v>3000000</v>
      </c>
      <c r="Y93" s="113" t="s">
        <v>87</v>
      </c>
      <c r="Z93" s="113" t="s">
        <v>157</v>
      </c>
      <c r="AA93" s="160" t="s">
        <v>158</v>
      </c>
      <c r="AB93" s="110">
        <v>0</v>
      </c>
      <c r="AC93" s="111"/>
      <c r="AD93" s="111"/>
      <c r="AE93" s="111"/>
      <c r="AF93" s="112">
        <f t="shared" si="5"/>
        <v>0</v>
      </c>
      <c r="AG93" s="113" t="s">
        <v>156</v>
      </c>
      <c r="AH93" s="113" t="s">
        <v>14</v>
      </c>
      <c r="AI93" s="114"/>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6"/>
    </row>
    <row r="94" spans="1:123" s="117" customFormat="1" ht="90" customHeight="1" x14ac:dyDescent="0.25">
      <c r="A94" s="105" t="s">
        <v>20</v>
      </c>
      <c r="B94" s="148">
        <v>3.1</v>
      </c>
      <c r="C94" s="148" t="s">
        <v>21</v>
      </c>
      <c r="D94" s="148" t="s">
        <v>22</v>
      </c>
      <c r="E94" s="148"/>
      <c r="F94" s="148"/>
      <c r="G94" s="157">
        <v>201747000017</v>
      </c>
      <c r="H94" s="148" t="s">
        <v>1044</v>
      </c>
      <c r="I94" s="155" t="s">
        <v>185</v>
      </c>
      <c r="J94" s="155" t="s">
        <v>191</v>
      </c>
      <c r="K94" s="113" t="s">
        <v>1019</v>
      </c>
      <c r="L94" s="112">
        <v>11</v>
      </c>
      <c r="M94" s="113" t="s">
        <v>155</v>
      </c>
      <c r="N94" s="112"/>
      <c r="O94" s="112"/>
      <c r="P94" s="112">
        <v>6</v>
      </c>
      <c r="Q94" s="112">
        <v>5</v>
      </c>
      <c r="R94" s="112">
        <f t="shared" si="4"/>
        <v>11</v>
      </c>
      <c r="S94" s="112" t="s">
        <v>83</v>
      </c>
      <c r="T94" s="112" t="s">
        <v>84</v>
      </c>
      <c r="U94" s="112" t="s">
        <v>192</v>
      </c>
      <c r="V94" s="112" t="s">
        <v>156</v>
      </c>
      <c r="W94" s="112" t="s">
        <v>14</v>
      </c>
      <c r="X94" s="250">
        <v>129122802</v>
      </c>
      <c r="Y94" s="113" t="s">
        <v>87</v>
      </c>
      <c r="Z94" s="113" t="s">
        <v>157</v>
      </c>
      <c r="AA94" s="160" t="s">
        <v>158</v>
      </c>
      <c r="AB94" s="110">
        <v>0</v>
      </c>
      <c r="AC94" s="111"/>
      <c r="AD94" s="111"/>
      <c r="AE94" s="111"/>
      <c r="AF94" s="112">
        <f t="shared" si="5"/>
        <v>0</v>
      </c>
      <c r="AG94" s="113" t="s">
        <v>156</v>
      </c>
      <c r="AH94" s="113" t="s">
        <v>14</v>
      </c>
      <c r="AI94" s="114"/>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6"/>
    </row>
    <row r="95" spans="1:123" s="117" customFormat="1" ht="90" customHeight="1" x14ac:dyDescent="0.25">
      <c r="A95" s="105" t="s">
        <v>20</v>
      </c>
      <c r="B95" s="148">
        <v>3.1</v>
      </c>
      <c r="C95" s="148" t="s">
        <v>21</v>
      </c>
      <c r="D95" s="148" t="s">
        <v>22</v>
      </c>
      <c r="E95" s="148"/>
      <c r="F95" s="148"/>
      <c r="G95" s="157">
        <v>201747000017</v>
      </c>
      <c r="H95" s="148" t="s">
        <v>1044</v>
      </c>
      <c r="I95" s="155" t="s">
        <v>185</v>
      </c>
      <c r="J95" s="155" t="s">
        <v>191</v>
      </c>
      <c r="K95" s="113" t="s">
        <v>193</v>
      </c>
      <c r="L95" s="112">
        <v>1</v>
      </c>
      <c r="M95" s="113" t="s">
        <v>155</v>
      </c>
      <c r="N95" s="112"/>
      <c r="O95" s="112"/>
      <c r="P95" s="112">
        <v>1</v>
      </c>
      <c r="Q95" s="112"/>
      <c r="R95" s="112">
        <f t="shared" si="4"/>
        <v>1</v>
      </c>
      <c r="S95" s="112" t="s">
        <v>104</v>
      </c>
      <c r="T95" s="112" t="s">
        <v>105</v>
      </c>
      <c r="U95" s="112" t="s">
        <v>140</v>
      </c>
      <c r="V95" s="112" t="s">
        <v>156</v>
      </c>
      <c r="W95" s="112" t="s">
        <v>14</v>
      </c>
      <c r="X95" s="250">
        <v>0</v>
      </c>
      <c r="Y95" s="113" t="s">
        <v>87</v>
      </c>
      <c r="Z95" s="113" t="s">
        <v>157</v>
      </c>
      <c r="AA95" s="160" t="s">
        <v>158</v>
      </c>
      <c r="AB95" s="110">
        <v>0</v>
      </c>
      <c r="AC95" s="111"/>
      <c r="AD95" s="111"/>
      <c r="AE95" s="111"/>
      <c r="AF95" s="112">
        <f t="shared" si="5"/>
        <v>0</v>
      </c>
      <c r="AG95" s="113" t="s">
        <v>156</v>
      </c>
      <c r="AH95" s="113" t="s">
        <v>14</v>
      </c>
      <c r="AI95" s="114"/>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6"/>
    </row>
    <row r="96" spans="1:123" s="117" customFormat="1" ht="120" x14ac:dyDescent="0.25">
      <c r="A96" s="105" t="s">
        <v>20</v>
      </c>
      <c r="B96" s="148">
        <v>3.1</v>
      </c>
      <c r="C96" s="148" t="s">
        <v>21</v>
      </c>
      <c r="D96" s="148" t="s">
        <v>22</v>
      </c>
      <c r="E96" s="148"/>
      <c r="F96" s="148"/>
      <c r="G96" s="157">
        <v>201747000017</v>
      </c>
      <c r="H96" s="148" t="s">
        <v>1044</v>
      </c>
      <c r="I96" s="155" t="s">
        <v>185</v>
      </c>
      <c r="J96" s="155" t="s">
        <v>184</v>
      </c>
      <c r="K96" s="113" t="s">
        <v>999</v>
      </c>
      <c r="L96" s="112">
        <v>5</v>
      </c>
      <c r="M96" s="113" t="s">
        <v>155</v>
      </c>
      <c r="N96" s="112">
        <v>1</v>
      </c>
      <c r="O96" s="112">
        <v>1</v>
      </c>
      <c r="P96" s="112">
        <v>1</v>
      </c>
      <c r="Q96" s="112">
        <v>2</v>
      </c>
      <c r="R96" s="112">
        <f t="shared" si="4"/>
        <v>5</v>
      </c>
      <c r="S96" s="112" t="s">
        <v>104</v>
      </c>
      <c r="T96" s="109" t="s">
        <v>105</v>
      </c>
      <c r="U96" s="112" t="s">
        <v>115</v>
      </c>
      <c r="V96" s="112" t="s">
        <v>156</v>
      </c>
      <c r="W96" s="112" t="s">
        <v>14</v>
      </c>
      <c r="X96" s="250">
        <v>0</v>
      </c>
      <c r="Y96" s="113" t="s">
        <v>87</v>
      </c>
      <c r="Z96" s="113" t="s">
        <v>157</v>
      </c>
      <c r="AA96" s="160" t="s">
        <v>158</v>
      </c>
      <c r="AB96" s="110">
        <v>0</v>
      </c>
      <c r="AC96" s="111"/>
      <c r="AD96" s="111"/>
      <c r="AE96" s="111"/>
      <c r="AF96" s="112">
        <f t="shared" si="5"/>
        <v>0</v>
      </c>
      <c r="AG96" s="113" t="s">
        <v>156</v>
      </c>
      <c r="AH96" s="113" t="s">
        <v>14</v>
      </c>
      <c r="AI96" s="114"/>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6"/>
    </row>
    <row r="97" spans="1:123" s="117" customFormat="1" ht="120" x14ac:dyDescent="0.25">
      <c r="A97" s="105" t="s">
        <v>20</v>
      </c>
      <c r="B97" s="148">
        <v>3.1</v>
      </c>
      <c r="C97" s="148" t="s">
        <v>21</v>
      </c>
      <c r="D97" s="148" t="s">
        <v>22</v>
      </c>
      <c r="E97" s="148"/>
      <c r="F97" s="148"/>
      <c r="G97" s="157">
        <v>201747000017</v>
      </c>
      <c r="H97" s="148" t="s">
        <v>1044</v>
      </c>
      <c r="I97" s="155" t="s">
        <v>185</v>
      </c>
      <c r="J97" s="155" t="s">
        <v>184</v>
      </c>
      <c r="K97" s="113" t="s">
        <v>194</v>
      </c>
      <c r="L97" s="112">
        <v>11</v>
      </c>
      <c r="M97" s="113" t="s">
        <v>155</v>
      </c>
      <c r="N97" s="112"/>
      <c r="O97" s="112"/>
      <c r="P97" s="112">
        <v>6</v>
      </c>
      <c r="Q97" s="112">
        <v>5</v>
      </c>
      <c r="R97" s="112">
        <f t="shared" si="4"/>
        <v>11</v>
      </c>
      <c r="S97" s="112" t="s">
        <v>83</v>
      </c>
      <c r="T97" s="112" t="s">
        <v>84</v>
      </c>
      <c r="U97" s="112" t="s">
        <v>85</v>
      </c>
      <c r="V97" s="112" t="s">
        <v>156</v>
      </c>
      <c r="W97" s="112" t="s">
        <v>14</v>
      </c>
      <c r="X97" s="250">
        <v>22000000</v>
      </c>
      <c r="Y97" s="113" t="s">
        <v>87</v>
      </c>
      <c r="Z97" s="113" t="s">
        <v>157</v>
      </c>
      <c r="AA97" s="160" t="s">
        <v>158</v>
      </c>
      <c r="AB97" s="110">
        <v>0</v>
      </c>
      <c r="AC97" s="111"/>
      <c r="AD97" s="111"/>
      <c r="AE97" s="111"/>
      <c r="AF97" s="112">
        <f t="shared" si="5"/>
        <v>0</v>
      </c>
      <c r="AG97" s="113" t="s">
        <v>170</v>
      </c>
      <c r="AH97" s="113" t="s">
        <v>14</v>
      </c>
      <c r="AI97" s="114"/>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6"/>
    </row>
    <row r="98" spans="1:123" s="117" customFormat="1" ht="120" x14ac:dyDescent="0.25">
      <c r="A98" s="105" t="s">
        <v>20</v>
      </c>
      <c r="B98" s="148">
        <v>3.1</v>
      </c>
      <c r="C98" s="148" t="s">
        <v>21</v>
      </c>
      <c r="D98" s="148" t="s">
        <v>22</v>
      </c>
      <c r="E98" s="148"/>
      <c r="F98" s="148"/>
      <c r="G98" s="157">
        <v>201747000017</v>
      </c>
      <c r="H98" s="148" t="s">
        <v>1044</v>
      </c>
      <c r="I98" s="155" t="s">
        <v>185</v>
      </c>
      <c r="J98" s="155" t="s">
        <v>184</v>
      </c>
      <c r="K98" s="113" t="s">
        <v>195</v>
      </c>
      <c r="L98" s="112">
        <v>5</v>
      </c>
      <c r="M98" s="113" t="s">
        <v>155</v>
      </c>
      <c r="N98" s="112"/>
      <c r="O98" s="112"/>
      <c r="P98" s="112"/>
      <c r="Q98" s="112">
        <v>5</v>
      </c>
      <c r="R98" s="112">
        <f t="shared" si="4"/>
        <v>5</v>
      </c>
      <c r="S98" s="112" t="s">
        <v>104</v>
      </c>
      <c r="T98" s="109" t="s">
        <v>105</v>
      </c>
      <c r="U98" s="112" t="s">
        <v>115</v>
      </c>
      <c r="V98" s="112" t="s">
        <v>156</v>
      </c>
      <c r="W98" s="112" t="s">
        <v>14</v>
      </c>
      <c r="X98" s="250">
        <v>15000000</v>
      </c>
      <c r="Y98" s="113" t="s">
        <v>87</v>
      </c>
      <c r="Z98" s="113" t="s">
        <v>157</v>
      </c>
      <c r="AA98" s="160" t="s">
        <v>158</v>
      </c>
      <c r="AB98" s="110">
        <v>0</v>
      </c>
      <c r="AC98" s="111"/>
      <c r="AD98" s="111"/>
      <c r="AE98" s="111"/>
      <c r="AF98" s="112">
        <f t="shared" si="5"/>
        <v>0</v>
      </c>
      <c r="AG98" s="113" t="s">
        <v>156</v>
      </c>
      <c r="AH98" s="113" t="s">
        <v>14</v>
      </c>
      <c r="AI98" s="114"/>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6"/>
    </row>
    <row r="99" spans="1:123" s="117" customFormat="1" ht="120" x14ac:dyDescent="0.25">
      <c r="A99" s="105" t="s">
        <v>20</v>
      </c>
      <c r="B99" s="148">
        <v>3.1</v>
      </c>
      <c r="C99" s="148" t="s">
        <v>21</v>
      </c>
      <c r="D99" s="148" t="s">
        <v>22</v>
      </c>
      <c r="E99" s="148"/>
      <c r="F99" s="148"/>
      <c r="G99" s="157">
        <v>201747000017</v>
      </c>
      <c r="H99" s="148" t="s">
        <v>1044</v>
      </c>
      <c r="I99" s="155" t="s">
        <v>185</v>
      </c>
      <c r="J99" s="155" t="s">
        <v>184</v>
      </c>
      <c r="K99" s="113" t="s">
        <v>196</v>
      </c>
      <c r="L99" s="112">
        <v>11</v>
      </c>
      <c r="M99" s="113" t="s">
        <v>155</v>
      </c>
      <c r="N99" s="112"/>
      <c r="O99" s="112"/>
      <c r="P99" s="112">
        <v>6</v>
      </c>
      <c r="Q99" s="112">
        <v>5</v>
      </c>
      <c r="R99" s="112">
        <f t="shared" si="4"/>
        <v>11</v>
      </c>
      <c r="S99" s="112" t="s">
        <v>104</v>
      </c>
      <c r="T99" s="109" t="s">
        <v>105</v>
      </c>
      <c r="U99" s="112" t="s">
        <v>113</v>
      </c>
      <c r="V99" s="112" t="s">
        <v>156</v>
      </c>
      <c r="W99" s="112" t="s">
        <v>14</v>
      </c>
      <c r="X99" s="250">
        <v>0</v>
      </c>
      <c r="Y99" s="113" t="s">
        <v>87</v>
      </c>
      <c r="Z99" s="113" t="s">
        <v>157</v>
      </c>
      <c r="AA99" s="160" t="s">
        <v>158</v>
      </c>
      <c r="AB99" s="110">
        <v>0</v>
      </c>
      <c r="AC99" s="111"/>
      <c r="AD99" s="111"/>
      <c r="AE99" s="111"/>
      <c r="AF99" s="112">
        <f t="shared" si="5"/>
        <v>0</v>
      </c>
      <c r="AG99" s="113" t="s">
        <v>156</v>
      </c>
      <c r="AH99" s="113" t="s">
        <v>14</v>
      </c>
      <c r="AI99" s="114"/>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6"/>
    </row>
    <row r="100" spans="1:123" s="117" customFormat="1" ht="120" x14ac:dyDescent="0.25">
      <c r="A100" s="105" t="s">
        <v>20</v>
      </c>
      <c r="B100" s="148">
        <v>3.1</v>
      </c>
      <c r="C100" s="148" t="s">
        <v>21</v>
      </c>
      <c r="D100" s="148" t="s">
        <v>22</v>
      </c>
      <c r="E100" s="148"/>
      <c r="F100" s="148"/>
      <c r="G100" s="157">
        <v>201747000017</v>
      </c>
      <c r="H100" s="148" t="s">
        <v>1044</v>
      </c>
      <c r="I100" s="155" t="s">
        <v>185</v>
      </c>
      <c r="J100" s="155" t="s">
        <v>184</v>
      </c>
      <c r="K100" s="113" t="s">
        <v>987</v>
      </c>
      <c r="L100" s="112">
        <v>1</v>
      </c>
      <c r="M100" s="113" t="s">
        <v>155</v>
      </c>
      <c r="N100" s="112"/>
      <c r="O100" s="112"/>
      <c r="P100" s="112">
        <v>1</v>
      </c>
      <c r="Q100" s="112"/>
      <c r="R100" s="112">
        <f t="shared" si="4"/>
        <v>1</v>
      </c>
      <c r="S100" s="112" t="s">
        <v>104</v>
      </c>
      <c r="T100" s="109" t="s">
        <v>105</v>
      </c>
      <c r="U100" s="112" t="s">
        <v>115</v>
      </c>
      <c r="V100" s="112" t="s">
        <v>156</v>
      </c>
      <c r="W100" s="112" t="s">
        <v>14</v>
      </c>
      <c r="X100" s="250">
        <v>1000000</v>
      </c>
      <c r="Y100" s="113" t="s">
        <v>87</v>
      </c>
      <c r="Z100" s="113" t="s">
        <v>157</v>
      </c>
      <c r="AA100" s="160" t="s">
        <v>158</v>
      </c>
      <c r="AB100" s="110">
        <v>0</v>
      </c>
      <c r="AC100" s="111"/>
      <c r="AD100" s="111"/>
      <c r="AE100" s="111"/>
      <c r="AF100" s="112">
        <f t="shared" si="5"/>
        <v>0</v>
      </c>
      <c r="AG100" s="113" t="s">
        <v>170</v>
      </c>
      <c r="AH100" s="113" t="s">
        <v>14</v>
      </c>
      <c r="AI100" s="114"/>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6"/>
    </row>
    <row r="101" spans="1:123" s="117" customFormat="1" ht="120" x14ac:dyDescent="0.25">
      <c r="A101" s="105" t="s">
        <v>20</v>
      </c>
      <c r="B101" s="148">
        <v>3.1</v>
      </c>
      <c r="C101" s="148" t="s">
        <v>21</v>
      </c>
      <c r="D101" s="148" t="s">
        <v>22</v>
      </c>
      <c r="E101" s="148"/>
      <c r="F101" s="148"/>
      <c r="G101" s="157">
        <v>201747000017</v>
      </c>
      <c r="H101" s="148" t="s">
        <v>1044</v>
      </c>
      <c r="I101" s="155" t="s">
        <v>197</v>
      </c>
      <c r="J101" s="155" t="s">
        <v>184</v>
      </c>
      <c r="K101" s="113" t="s">
        <v>988</v>
      </c>
      <c r="L101" s="112">
        <v>1</v>
      </c>
      <c r="M101" s="113" t="s">
        <v>155</v>
      </c>
      <c r="N101" s="112"/>
      <c r="O101" s="112"/>
      <c r="P101" s="112">
        <v>1</v>
      </c>
      <c r="Q101" s="112"/>
      <c r="R101" s="112">
        <f t="shared" si="4"/>
        <v>1</v>
      </c>
      <c r="S101" s="112" t="s">
        <v>104</v>
      </c>
      <c r="T101" s="109" t="s">
        <v>105</v>
      </c>
      <c r="U101" s="112" t="s">
        <v>113</v>
      </c>
      <c r="V101" s="112" t="s">
        <v>156</v>
      </c>
      <c r="W101" s="112" t="s">
        <v>14</v>
      </c>
      <c r="X101" s="250">
        <v>20000000</v>
      </c>
      <c r="Y101" s="113" t="s">
        <v>87</v>
      </c>
      <c r="Z101" s="113" t="s">
        <v>157</v>
      </c>
      <c r="AA101" s="160" t="s">
        <v>158</v>
      </c>
      <c r="AB101" s="110">
        <v>0</v>
      </c>
      <c r="AC101" s="111"/>
      <c r="AD101" s="111"/>
      <c r="AE101" s="111"/>
      <c r="AF101" s="112">
        <f t="shared" si="5"/>
        <v>0</v>
      </c>
      <c r="AG101" s="113" t="s">
        <v>198</v>
      </c>
      <c r="AH101" s="113" t="s">
        <v>14</v>
      </c>
      <c r="AI101" s="114"/>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6"/>
    </row>
    <row r="102" spans="1:123" s="117" customFormat="1" ht="120" x14ac:dyDescent="0.25">
      <c r="A102" s="105" t="s">
        <v>20</v>
      </c>
      <c r="B102" s="148">
        <v>3.2</v>
      </c>
      <c r="C102" s="148" t="s">
        <v>21</v>
      </c>
      <c r="D102" s="148" t="s">
        <v>23</v>
      </c>
      <c r="E102" s="148"/>
      <c r="F102" s="148"/>
      <c r="G102" s="157">
        <v>201747000017</v>
      </c>
      <c r="H102" s="148" t="s">
        <v>1044</v>
      </c>
      <c r="I102" s="113" t="s">
        <v>199</v>
      </c>
      <c r="J102" s="155" t="s">
        <v>184</v>
      </c>
      <c r="K102" s="113" t="s">
        <v>200</v>
      </c>
      <c r="L102" s="112">
        <v>29</v>
      </c>
      <c r="M102" s="113" t="s">
        <v>155</v>
      </c>
      <c r="N102" s="112">
        <v>4</v>
      </c>
      <c r="O102" s="112">
        <v>8</v>
      </c>
      <c r="P102" s="112">
        <v>9</v>
      </c>
      <c r="Q102" s="112">
        <v>8</v>
      </c>
      <c r="R102" s="112">
        <f t="shared" si="4"/>
        <v>29</v>
      </c>
      <c r="S102" s="112" t="s">
        <v>104</v>
      </c>
      <c r="T102" s="112" t="s">
        <v>105</v>
      </c>
      <c r="U102" s="112" t="s">
        <v>140</v>
      </c>
      <c r="V102" s="112" t="s">
        <v>156</v>
      </c>
      <c r="W102" s="112" t="s">
        <v>14</v>
      </c>
      <c r="X102" s="250">
        <v>0</v>
      </c>
      <c r="Y102" s="113" t="s">
        <v>87</v>
      </c>
      <c r="Z102" s="113" t="s">
        <v>157</v>
      </c>
      <c r="AA102" s="160" t="s">
        <v>158</v>
      </c>
      <c r="AB102" s="110">
        <v>0</v>
      </c>
      <c r="AC102" s="111"/>
      <c r="AD102" s="111"/>
      <c r="AE102" s="111"/>
      <c r="AF102" s="112">
        <f t="shared" si="5"/>
        <v>0</v>
      </c>
      <c r="AG102" s="113" t="s">
        <v>201</v>
      </c>
      <c r="AH102" s="113" t="s">
        <v>14</v>
      </c>
      <c r="AI102" s="114"/>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6"/>
    </row>
    <row r="103" spans="1:123" s="117" customFormat="1" ht="120" x14ac:dyDescent="0.25">
      <c r="A103" s="105" t="s">
        <v>20</v>
      </c>
      <c r="B103" s="148">
        <v>3.2</v>
      </c>
      <c r="C103" s="148" t="s">
        <v>21</v>
      </c>
      <c r="D103" s="148" t="s">
        <v>23</v>
      </c>
      <c r="E103" s="148"/>
      <c r="F103" s="148"/>
      <c r="G103" s="157">
        <v>201747000017</v>
      </c>
      <c r="H103" s="148" t="s">
        <v>1044</v>
      </c>
      <c r="I103" s="113" t="s">
        <v>199</v>
      </c>
      <c r="J103" s="155" t="s">
        <v>184</v>
      </c>
      <c r="K103" s="113" t="s">
        <v>202</v>
      </c>
      <c r="L103" s="112">
        <v>2</v>
      </c>
      <c r="M103" s="113" t="s">
        <v>155</v>
      </c>
      <c r="N103" s="112"/>
      <c r="O103" s="112"/>
      <c r="P103" s="112">
        <v>1</v>
      </c>
      <c r="Q103" s="112">
        <v>1</v>
      </c>
      <c r="R103" s="112">
        <f t="shared" si="4"/>
        <v>2</v>
      </c>
      <c r="S103" s="112" t="s">
        <v>104</v>
      </c>
      <c r="T103" s="112" t="s">
        <v>105</v>
      </c>
      <c r="U103" s="112" t="s">
        <v>115</v>
      </c>
      <c r="V103" s="112" t="s">
        <v>156</v>
      </c>
      <c r="W103" s="112" t="s">
        <v>14</v>
      </c>
      <c r="X103" s="250">
        <v>2000000</v>
      </c>
      <c r="Y103" s="113" t="s">
        <v>87</v>
      </c>
      <c r="Z103" s="113" t="s">
        <v>157</v>
      </c>
      <c r="AA103" s="160" t="s">
        <v>158</v>
      </c>
      <c r="AB103" s="110">
        <v>0</v>
      </c>
      <c r="AC103" s="111"/>
      <c r="AD103" s="111"/>
      <c r="AE103" s="111"/>
      <c r="AF103" s="112">
        <f t="shared" si="5"/>
        <v>0</v>
      </c>
      <c r="AG103" s="113" t="s">
        <v>203</v>
      </c>
      <c r="AH103" s="113" t="s">
        <v>14</v>
      </c>
      <c r="AI103" s="114"/>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6"/>
    </row>
    <row r="104" spans="1:123" s="117" customFormat="1" ht="120" x14ac:dyDescent="0.25">
      <c r="A104" s="105" t="s">
        <v>20</v>
      </c>
      <c r="B104" s="148">
        <v>3.2</v>
      </c>
      <c r="C104" s="148" t="s">
        <v>21</v>
      </c>
      <c r="D104" s="148" t="s">
        <v>23</v>
      </c>
      <c r="E104" s="148"/>
      <c r="F104" s="148"/>
      <c r="G104" s="157">
        <v>201747000017</v>
      </c>
      <c r="H104" s="148" t="s">
        <v>1044</v>
      </c>
      <c r="I104" s="113" t="s">
        <v>204</v>
      </c>
      <c r="J104" s="155" t="s">
        <v>184</v>
      </c>
      <c r="K104" s="113" t="s">
        <v>989</v>
      </c>
      <c r="L104" s="112">
        <v>1</v>
      </c>
      <c r="M104" s="113" t="s">
        <v>155</v>
      </c>
      <c r="N104" s="112"/>
      <c r="O104" s="112">
        <v>1</v>
      </c>
      <c r="P104" s="112"/>
      <c r="Q104" s="112"/>
      <c r="R104" s="112">
        <f t="shared" si="4"/>
        <v>1</v>
      </c>
      <c r="S104" s="112" t="s">
        <v>104</v>
      </c>
      <c r="T104" s="112" t="s">
        <v>105</v>
      </c>
      <c r="U104" s="112" t="s">
        <v>115</v>
      </c>
      <c r="V104" s="112" t="s">
        <v>156</v>
      </c>
      <c r="W104" s="112" t="s">
        <v>14</v>
      </c>
      <c r="X104" s="250">
        <v>0</v>
      </c>
      <c r="Y104" s="113" t="s">
        <v>87</v>
      </c>
      <c r="Z104" s="113" t="s">
        <v>157</v>
      </c>
      <c r="AA104" s="160" t="s">
        <v>158</v>
      </c>
      <c r="AB104" s="110">
        <v>0</v>
      </c>
      <c r="AC104" s="111"/>
      <c r="AD104" s="111"/>
      <c r="AE104" s="111"/>
      <c r="AF104" s="112">
        <f t="shared" si="5"/>
        <v>0</v>
      </c>
      <c r="AG104" s="113" t="s">
        <v>156</v>
      </c>
      <c r="AH104" s="113" t="s">
        <v>14</v>
      </c>
      <c r="AI104" s="114"/>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6"/>
    </row>
    <row r="105" spans="1:123" s="117" customFormat="1" ht="109.5" customHeight="1" x14ac:dyDescent="0.25">
      <c r="A105" s="105" t="s">
        <v>20</v>
      </c>
      <c r="B105" s="148">
        <v>3.2</v>
      </c>
      <c r="C105" s="148" t="s">
        <v>21</v>
      </c>
      <c r="D105" s="148" t="s">
        <v>23</v>
      </c>
      <c r="E105" s="148"/>
      <c r="F105" s="148"/>
      <c r="G105" s="157">
        <v>201747000017</v>
      </c>
      <c r="H105" s="148" t="s">
        <v>1044</v>
      </c>
      <c r="I105" s="113" t="s">
        <v>199</v>
      </c>
      <c r="J105" s="155" t="s">
        <v>184</v>
      </c>
      <c r="K105" s="113" t="s">
        <v>990</v>
      </c>
      <c r="L105" s="112">
        <v>1</v>
      </c>
      <c r="M105" s="113" t="s">
        <v>155</v>
      </c>
      <c r="N105" s="112"/>
      <c r="O105" s="112">
        <v>1</v>
      </c>
      <c r="P105" s="112"/>
      <c r="Q105" s="112"/>
      <c r="R105" s="112">
        <f t="shared" si="4"/>
        <v>1</v>
      </c>
      <c r="S105" s="112" t="s">
        <v>104</v>
      </c>
      <c r="T105" s="112" t="s">
        <v>105</v>
      </c>
      <c r="U105" s="112" t="s">
        <v>115</v>
      </c>
      <c r="V105" s="112" t="s">
        <v>156</v>
      </c>
      <c r="W105" s="112" t="s">
        <v>14</v>
      </c>
      <c r="X105" s="250">
        <v>2210000</v>
      </c>
      <c r="Y105" s="113" t="s">
        <v>87</v>
      </c>
      <c r="Z105" s="113" t="s">
        <v>157</v>
      </c>
      <c r="AA105" s="160" t="s">
        <v>158</v>
      </c>
      <c r="AB105" s="110">
        <v>0</v>
      </c>
      <c r="AC105" s="111"/>
      <c r="AD105" s="111"/>
      <c r="AE105" s="111"/>
      <c r="AF105" s="112">
        <f t="shared" si="5"/>
        <v>0</v>
      </c>
      <c r="AG105" s="113" t="s">
        <v>156</v>
      </c>
      <c r="AH105" s="113" t="s">
        <v>14</v>
      </c>
      <c r="AI105" s="114"/>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6"/>
    </row>
    <row r="106" spans="1:123" s="117" customFormat="1" ht="120" x14ac:dyDescent="0.25">
      <c r="A106" s="105" t="s">
        <v>20</v>
      </c>
      <c r="B106" s="148">
        <v>3.2</v>
      </c>
      <c r="C106" s="148" t="s">
        <v>21</v>
      </c>
      <c r="D106" s="148" t="s">
        <v>23</v>
      </c>
      <c r="E106" s="148"/>
      <c r="F106" s="148"/>
      <c r="G106" s="157">
        <v>201747000017</v>
      </c>
      <c r="H106" s="148" t="s">
        <v>1044</v>
      </c>
      <c r="I106" s="155" t="s">
        <v>199</v>
      </c>
      <c r="J106" s="155" t="s">
        <v>184</v>
      </c>
      <c r="K106" s="113" t="s">
        <v>991</v>
      </c>
      <c r="L106" s="112">
        <v>1</v>
      </c>
      <c r="M106" s="113" t="s">
        <v>155</v>
      </c>
      <c r="N106" s="112"/>
      <c r="O106" s="112">
        <v>1</v>
      </c>
      <c r="P106" s="112"/>
      <c r="Q106" s="112"/>
      <c r="R106" s="112">
        <f t="shared" si="4"/>
        <v>1</v>
      </c>
      <c r="S106" s="112" t="s">
        <v>104</v>
      </c>
      <c r="T106" s="109" t="s">
        <v>105</v>
      </c>
      <c r="U106" s="112" t="s">
        <v>115</v>
      </c>
      <c r="V106" s="112" t="s">
        <v>156</v>
      </c>
      <c r="W106" s="112" t="s">
        <v>14</v>
      </c>
      <c r="X106" s="250">
        <v>0</v>
      </c>
      <c r="Y106" s="113" t="s">
        <v>87</v>
      </c>
      <c r="Z106" s="113" t="s">
        <v>157</v>
      </c>
      <c r="AA106" s="160" t="s">
        <v>158</v>
      </c>
      <c r="AB106" s="110">
        <v>1</v>
      </c>
      <c r="AC106" s="111"/>
      <c r="AD106" s="111"/>
      <c r="AE106" s="111"/>
      <c r="AF106" s="112">
        <f>AB106+AC106+AD106+AE106</f>
        <v>1</v>
      </c>
      <c r="AG106" s="113" t="s">
        <v>170</v>
      </c>
      <c r="AH106" s="113" t="s">
        <v>14</v>
      </c>
      <c r="AI106" s="114"/>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6"/>
    </row>
    <row r="107" spans="1:123" s="117" customFormat="1" ht="126.75" customHeight="1" x14ac:dyDescent="0.25">
      <c r="A107" s="105" t="s">
        <v>20</v>
      </c>
      <c r="B107" s="148">
        <v>3.2</v>
      </c>
      <c r="C107" s="148" t="s">
        <v>21</v>
      </c>
      <c r="D107" s="148" t="s">
        <v>23</v>
      </c>
      <c r="E107" s="148"/>
      <c r="F107" s="148"/>
      <c r="G107" s="157">
        <v>201747000017</v>
      </c>
      <c r="H107" s="148" t="s">
        <v>1044</v>
      </c>
      <c r="I107" s="155" t="s">
        <v>205</v>
      </c>
      <c r="J107" s="155" t="s">
        <v>206</v>
      </c>
      <c r="K107" s="113" t="s">
        <v>992</v>
      </c>
      <c r="L107" s="112">
        <v>1</v>
      </c>
      <c r="M107" s="113" t="s">
        <v>155</v>
      </c>
      <c r="N107" s="112"/>
      <c r="O107" s="112">
        <v>1</v>
      </c>
      <c r="P107" s="112"/>
      <c r="Q107" s="112"/>
      <c r="R107" s="112">
        <f t="shared" si="4"/>
        <v>1</v>
      </c>
      <c r="S107" s="112" t="s">
        <v>83</v>
      </c>
      <c r="T107" s="112" t="s">
        <v>84</v>
      </c>
      <c r="U107" s="112" t="s">
        <v>85</v>
      </c>
      <c r="V107" s="112" t="s">
        <v>156</v>
      </c>
      <c r="W107" s="112" t="s">
        <v>14</v>
      </c>
      <c r="X107" s="250">
        <v>20000000</v>
      </c>
      <c r="Y107" s="113" t="s">
        <v>87</v>
      </c>
      <c r="Z107" s="113" t="s">
        <v>157</v>
      </c>
      <c r="AA107" s="160" t="s">
        <v>158</v>
      </c>
      <c r="AB107" s="110">
        <v>0</v>
      </c>
      <c r="AC107" s="111"/>
      <c r="AD107" s="111"/>
      <c r="AE107" s="111"/>
      <c r="AF107" s="112">
        <f t="shared" si="5"/>
        <v>0</v>
      </c>
      <c r="AG107" s="113" t="s">
        <v>156</v>
      </c>
      <c r="AH107" s="113" t="s">
        <v>14</v>
      </c>
      <c r="AI107" s="114"/>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6"/>
    </row>
    <row r="108" spans="1:123" s="117" customFormat="1" ht="315" customHeight="1" x14ac:dyDescent="0.25">
      <c r="A108" s="106" t="s">
        <v>24</v>
      </c>
      <c r="B108" s="199">
        <v>4.0999999999999996</v>
      </c>
      <c r="C108" s="106" t="s">
        <v>25</v>
      </c>
      <c r="D108" s="106" t="s">
        <v>27</v>
      </c>
      <c r="E108" s="106"/>
      <c r="F108" s="106"/>
      <c r="G108" s="106">
        <v>201747000017</v>
      </c>
      <c r="H108" s="106" t="s">
        <v>1044</v>
      </c>
      <c r="I108" s="106" t="s">
        <v>207</v>
      </c>
      <c r="J108" s="106" t="s">
        <v>208</v>
      </c>
      <c r="K108" s="161" t="s">
        <v>993</v>
      </c>
      <c r="L108" s="106">
        <v>4</v>
      </c>
      <c r="M108" s="106"/>
      <c r="N108" s="106"/>
      <c r="O108" s="106">
        <v>2</v>
      </c>
      <c r="P108" s="106"/>
      <c r="Q108" s="106">
        <v>2</v>
      </c>
      <c r="R108" s="112">
        <f t="shared" si="4"/>
        <v>4</v>
      </c>
      <c r="S108" s="112" t="s">
        <v>83</v>
      </c>
      <c r="T108" s="112" t="s">
        <v>84</v>
      </c>
      <c r="U108" s="109" t="s">
        <v>113</v>
      </c>
      <c r="V108" s="109" t="s">
        <v>156</v>
      </c>
      <c r="W108" s="109" t="s">
        <v>14</v>
      </c>
      <c r="X108" s="207">
        <v>50000000</v>
      </c>
      <c r="Y108" s="109" t="s">
        <v>87</v>
      </c>
      <c r="Z108" s="109" t="s">
        <v>157</v>
      </c>
      <c r="AA108" s="109" t="s">
        <v>158</v>
      </c>
      <c r="AB108" s="110">
        <v>0</v>
      </c>
      <c r="AC108" s="111"/>
      <c r="AD108" s="111"/>
      <c r="AE108" s="111"/>
      <c r="AF108" s="112">
        <f t="shared" ref="AF108:AF165" si="6">AB108+AC108+AD108+AE108</f>
        <v>0</v>
      </c>
      <c r="AG108" s="113" t="s">
        <v>198</v>
      </c>
      <c r="AH108" s="113" t="s">
        <v>14</v>
      </c>
      <c r="AI108" s="114"/>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6"/>
    </row>
    <row r="109" spans="1:123" s="117" customFormat="1" ht="195" x14ac:dyDescent="0.25">
      <c r="A109" s="106" t="s">
        <v>24</v>
      </c>
      <c r="B109" s="199">
        <v>4.0999999999999996</v>
      </c>
      <c r="C109" s="106" t="s">
        <v>25</v>
      </c>
      <c r="D109" s="106" t="s">
        <v>27</v>
      </c>
      <c r="E109" s="106"/>
      <c r="F109" s="106"/>
      <c r="G109" s="106">
        <v>201747000017</v>
      </c>
      <c r="H109" s="106" t="s">
        <v>1044</v>
      </c>
      <c r="I109" s="106" t="s">
        <v>207</v>
      </c>
      <c r="J109" s="106" t="s">
        <v>209</v>
      </c>
      <c r="K109" s="162" t="s">
        <v>994</v>
      </c>
      <c r="L109" s="106">
        <v>2</v>
      </c>
      <c r="M109" s="106"/>
      <c r="N109" s="106"/>
      <c r="O109" s="106">
        <v>1</v>
      </c>
      <c r="P109" s="106">
        <v>1</v>
      </c>
      <c r="Q109" s="106"/>
      <c r="R109" s="112">
        <f t="shared" si="4"/>
        <v>2</v>
      </c>
      <c r="S109" s="109" t="s">
        <v>104</v>
      </c>
      <c r="T109" s="118" t="s">
        <v>105</v>
      </c>
      <c r="U109" s="109" t="s">
        <v>115</v>
      </c>
      <c r="V109" s="109" t="s">
        <v>156</v>
      </c>
      <c r="W109" s="109" t="s">
        <v>14</v>
      </c>
      <c r="X109" s="207">
        <v>5000000</v>
      </c>
      <c r="Y109" s="109" t="s">
        <v>87</v>
      </c>
      <c r="Z109" s="109" t="s">
        <v>157</v>
      </c>
      <c r="AA109" s="109" t="s">
        <v>158</v>
      </c>
      <c r="AB109" s="110">
        <v>0</v>
      </c>
      <c r="AC109" s="111"/>
      <c r="AD109" s="111"/>
      <c r="AE109" s="111"/>
      <c r="AF109" s="112">
        <f t="shared" si="6"/>
        <v>0</v>
      </c>
      <c r="AG109" s="113" t="s">
        <v>201</v>
      </c>
      <c r="AH109" s="113" t="s">
        <v>14</v>
      </c>
      <c r="AI109" s="114"/>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6"/>
    </row>
    <row r="110" spans="1:123" s="117" customFormat="1" ht="129" customHeight="1" x14ac:dyDescent="0.25">
      <c r="A110" s="106" t="s">
        <v>24</v>
      </c>
      <c r="B110" s="199">
        <v>4.0999999999999996</v>
      </c>
      <c r="C110" s="106" t="s">
        <v>25</v>
      </c>
      <c r="D110" s="106" t="s">
        <v>27</v>
      </c>
      <c r="E110" s="106"/>
      <c r="F110" s="106"/>
      <c r="G110" s="106">
        <v>201747000017</v>
      </c>
      <c r="H110" s="106" t="s">
        <v>1044</v>
      </c>
      <c r="I110" s="106" t="s">
        <v>207</v>
      </c>
      <c r="J110" s="113" t="s">
        <v>208</v>
      </c>
      <c r="K110" s="162" t="s">
        <v>995</v>
      </c>
      <c r="L110" s="106">
        <v>29</v>
      </c>
      <c r="M110" s="106"/>
      <c r="N110" s="106">
        <v>4</v>
      </c>
      <c r="O110" s="106">
        <v>8</v>
      </c>
      <c r="P110" s="106">
        <v>9</v>
      </c>
      <c r="Q110" s="106">
        <v>8</v>
      </c>
      <c r="R110" s="112">
        <f t="shared" si="4"/>
        <v>29</v>
      </c>
      <c r="S110" s="109" t="s">
        <v>98</v>
      </c>
      <c r="T110" s="109" t="s">
        <v>84</v>
      </c>
      <c r="U110" s="109" t="s">
        <v>113</v>
      </c>
      <c r="V110" s="109" t="s">
        <v>156</v>
      </c>
      <c r="W110" s="109" t="s">
        <v>14</v>
      </c>
      <c r="X110" s="206">
        <v>0</v>
      </c>
      <c r="Y110" s="109" t="s">
        <v>87</v>
      </c>
      <c r="Z110" s="109" t="s">
        <v>157</v>
      </c>
      <c r="AA110" s="109" t="s">
        <v>158</v>
      </c>
      <c r="AB110" s="110">
        <v>0</v>
      </c>
      <c r="AC110" s="111"/>
      <c r="AD110" s="111"/>
      <c r="AE110" s="111"/>
      <c r="AF110" s="112">
        <f t="shared" si="6"/>
        <v>0</v>
      </c>
      <c r="AG110" s="113" t="s">
        <v>203</v>
      </c>
      <c r="AH110" s="113" t="s">
        <v>14</v>
      </c>
      <c r="AI110" s="114"/>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6"/>
    </row>
    <row r="111" spans="1:123" s="117" customFormat="1" ht="85.5" customHeight="1" x14ac:dyDescent="0.25">
      <c r="A111" s="106" t="s">
        <v>24</v>
      </c>
      <c r="B111" s="199">
        <v>4.2</v>
      </c>
      <c r="C111" s="106" t="s">
        <v>25</v>
      </c>
      <c r="D111" s="106" t="s">
        <v>27</v>
      </c>
      <c r="E111" s="106"/>
      <c r="F111" s="106"/>
      <c r="G111" s="106">
        <v>201747000017</v>
      </c>
      <c r="H111" s="106" t="s">
        <v>1044</v>
      </c>
      <c r="I111" s="106" t="s">
        <v>207</v>
      </c>
      <c r="J111" s="113" t="s">
        <v>208</v>
      </c>
      <c r="K111" s="162" t="s">
        <v>210</v>
      </c>
      <c r="L111" s="106">
        <v>29</v>
      </c>
      <c r="M111" s="106"/>
      <c r="N111" s="106">
        <v>4</v>
      </c>
      <c r="O111" s="106">
        <v>8</v>
      </c>
      <c r="P111" s="106">
        <v>9</v>
      </c>
      <c r="Q111" s="106">
        <v>8</v>
      </c>
      <c r="R111" s="112">
        <f>N111+O111+P111+Q111</f>
        <v>29</v>
      </c>
      <c r="S111" s="163" t="s">
        <v>83</v>
      </c>
      <c r="T111" s="163" t="s">
        <v>84</v>
      </c>
      <c r="U111" s="109" t="s">
        <v>211</v>
      </c>
      <c r="V111" s="109" t="s">
        <v>156</v>
      </c>
      <c r="W111" s="109" t="s">
        <v>14</v>
      </c>
      <c r="X111" s="206">
        <v>0</v>
      </c>
      <c r="Y111" s="109" t="s">
        <v>87</v>
      </c>
      <c r="Z111" s="109" t="s">
        <v>157</v>
      </c>
      <c r="AA111" s="109" t="s">
        <v>158</v>
      </c>
      <c r="AB111" s="110">
        <v>0</v>
      </c>
      <c r="AC111" s="111"/>
      <c r="AD111" s="111"/>
      <c r="AE111" s="111"/>
      <c r="AF111" s="112">
        <f t="shared" si="6"/>
        <v>0</v>
      </c>
      <c r="AG111" s="113" t="s">
        <v>212</v>
      </c>
      <c r="AH111" s="113" t="s">
        <v>14</v>
      </c>
      <c r="AI111" s="114"/>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6"/>
    </row>
    <row r="112" spans="1:123" s="117" customFormat="1" ht="180" x14ac:dyDescent="0.25">
      <c r="A112" s="106" t="s">
        <v>24</v>
      </c>
      <c r="B112" s="199">
        <v>4.2</v>
      </c>
      <c r="C112" s="106" t="s">
        <v>25</v>
      </c>
      <c r="D112" s="106" t="s">
        <v>27</v>
      </c>
      <c r="E112" s="106"/>
      <c r="F112" s="106"/>
      <c r="G112" s="106">
        <v>201747000017</v>
      </c>
      <c r="H112" s="106" t="s">
        <v>1044</v>
      </c>
      <c r="I112" s="106" t="s">
        <v>207</v>
      </c>
      <c r="J112" s="106" t="s">
        <v>213</v>
      </c>
      <c r="K112" s="162" t="s">
        <v>214</v>
      </c>
      <c r="L112" s="106">
        <v>29</v>
      </c>
      <c r="M112" s="106"/>
      <c r="N112" s="106">
        <v>4</v>
      </c>
      <c r="O112" s="106">
        <v>8</v>
      </c>
      <c r="P112" s="106">
        <v>9</v>
      </c>
      <c r="Q112" s="106">
        <v>8</v>
      </c>
      <c r="R112" s="112">
        <f>N112+O112+P112+Q112</f>
        <v>29</v>
      </c>
      <c r="S112" s="109" t="s">
        <v>104</v>
      </c>
      <c r="T112" s="109" t="s">
        <v>105</v>
      </c>
      <c r="U112" s="109" t="s">
        <v>140</v>
      </c>
      <c r="V112" s="109" t="s">
        <v>156</v>
      </c>
      <c r="W112" s="109" t="s">
        <v>14</v>
      </c>
      <c r="X112" s="206">
        <v>0</v>
      </c>
      <c r="Y112" s="109" t="s">
        <v>87</v>
      </c>
      <c r="Z112" s="109" t="s">
        <v>157</v>
      </c>
      <c r="AA112" s="109" t="s">
        <v>158</v>
      </c>
      <c r="AB112" s="110">
        <v>0</v>
      </c>
      <c r="AC112" s="111"/>
      <c r="AD112" s="111"/>
      <c r="AE112" s="111"/>
      <c r="AF112" s="112">
        <f t="shared" si="6"/>
        <v>0</v>
      </c>
      <c r="AG112" s="113" t="s">
        <v>215</v>
      </c>
      <c r="AH112" s="113" t="s">
        <v>14</v>
      </c>
      <c r="AI112" s="114"/>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6"/>
    </row>
    <row r="113" spans="1:123" s="117" customFormat="1" ht="315" customHeight="1" x14ac:dyDescent="0.25">
      <c r="A113" s="106" t="s">
        <v>24</v>
      </c>
      <c r="B113" s="199">
        <v>4.2</v>
      </c>
      <c r="C113" s="106" t="s">
        <v>25</v>
      </c>
      <c r="D113" s="106" t="s">
        <v>27</v>
      </c>
      <c r="E113" s="106"/>
      <c r="F113" s="106"/>
      <c r="G113" s="106">
        <v>201747000017</v>
      </c>
      <c r="H113" s="106" t="s">
        <v>1044</v>
      </c>
      <c r="I113" s="106" t="s">
        <v>207</v>
      </c>
      <c r="J113" s="113" t="s">
        <v>208</v>
      </c>
      <c r="K113" s="162" t="s">
        <v>216</v>
      </c>
      <c r="L113" s="106">
        <v>1</v>
      </c>
      <c r="M113" s="106"/>
      <c r="N113" s="106"/>
      <c r="O113" s="106"/>
      <c r="P113" s="106">
        <v>1</v>
      </c>
      <c r="Q113" s="106"/>
      <c r="R113" s="112">
        <f t="shared" si="4"/>
        <v>1</v>
      </c>
      <c r="S113" s="109" t="s">
        <v>104</v>
      </c>
      <c r="T113" s="109" t="s">
        <v>105</v>
      </c>
      <c r="U113" s="109" t="s">
        <v>113</v>
      </c>
      <c r="V113" s="109" t="s">
        <v>156</v>
      </c>
      <c r="W113" s="109" t="s">
        <v>14</v>
      </c>
      <c r="X113" s="207">
        <v>20000000</v>
      </c>
      <c r="Y113" s="109" t="s">
        <v>87</v>
      </c>
      <c r="Z113" s="109" t="s">
        <v>157</v>
      </c>
      <c r="AA113" s="109" t="s">
        <v>158</v>
      </c>
      <c r="AB113" s="110">
        <v>0</v>
      </c>
      <c r="AC113" s="111"/>
      <c r="AD113" s="111"/>
      <c r="AE113" s="111"/>
      <c r="AF113" s="112">
        <f t="shared" si="6"/>
        <v>0</v>
      </c>
      <c r="AG113" s="113" t="s">
        <v>217</v>
      </c>
      <c r="AH113" s="113" t="s">
        <v>14</v>
      </c>
      <c r="AI113" s="114"/>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6"/>
    </row>
    <row r="114" spans="1:123" s="117" customFormat="1" ht="186" customHeight="1" x14ac:dyDescent="0.25">
      <c r="A114" s="106" t="s">
        <v>24</v>
      </c>
      <c r="B114" s="199">
        <v>4.2</v>
      </c>
      <c r="C114" s="106" t="s">
        <v>25</v>
      </c>
      <c r="D114" s="106" t="s">
        <v>27</v>
      </c>
      <c r="E114" s="106"/>
      <c r="F114" s="106"/>
      <c r="G114" s="106">
        <v>201747000017</v>
      </c>
      <c r="H114" s="106" t="s">
        <v>1044</v>
      </c>
      <c r="I114" s="106" t="s">
        <v>218</v>
      </c>
      <c r="J114" s="113" t="s">
        <v>208</v>
      </c>
      <c r="K114" s="162" t="s">
        <v>1017</v>
      </c>
      <c r="L114" s="106">
        <v>13</v>
      </c>
      <c r="M114" s="106" t="s">
        <v>82</v>
      </c>
      <c r="N114" s="106"/>
      <c r="O114" s="106"/>
      <c r="P114" s="106">
        <v>6</v>
      </c>
      <c r="Q114" s="106">
        <v>7</v>
      </c>
      <c r="R114" s="112">
        <f t="shared" si="4"/>
        <v>13</v>
      </c>
      <c r="S114" s="109" t="s">
        <v>83</v>
      </c>
      <c r="T114" s="109" t="s">
        <v>84</v>
      </c>
      <c r="U114" s="109" t="s">
        <v>1018</v>
      </c>
      <c r="V114" s="109" t="s">
        <v>156</v>
      </c>
      <c r="W114" s="109" t="s">
        <v>14</v>
      </c>
      <c r="X114" s="207">
        <v>40000000</v>
      </c>
      <c r="Y114" s="109" t="s">
        <v>87</v>
      </c>
      <c r="Z114" s="109" t="s">
        <v>157</v>
      </c>
      <c r="AA114" s="109" t="s">
        <v>158</v>
      </c>
      <c r="AB114" s="110">
        <v>0</v>
      </c>
      <c r="AC114" s="111"/>
      <c r="AD114" s="111"/>
      <c r="AE114" s="111"/>
      <c r="AF114" s="112">
        <f>AB114+AC114+AD114+AE114</f>
        <v>0</v>
      </c>
      <c r="AG114" s="113" t="s">
        <v>217</v>
      </c>
      <c r="AH114" s="113" t="s">
        <v>14</v>
      </c>
      <c r="AI114" s="114"/>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6"/>
    </row>
    <row r="115" spans="1:123" s="117" customFormat="1" ht="315" customHeight="1" x14ac:dyDescent="0.25">
      <c r="A115" s="106" t="s">
        <v>24</v>
      </c>
      <c r="B115" s="199">
        <v>4.2</v>
      </c>
      <c r="C115" s="106" t="s">
        <v>25</v>
      </c>
      <c r="D115" s="106" t="s">
        <v>27</v>
      </c>
      <c r="E115" s="106"/>
      <c r="F115" s="106"/>
      <c r="G115" s="106">
        <v>201747000017</v>
      </c>
      <c r="H115" s="106" t="s">
        <v>1044</v>
      </c>
      <c r="I115" s="106" t="s">
        <v>218</v>
      </c>
      <c r="J115" s="106" t="s">
        <v>208</v>
      </c>
      <c r="K115" s="162" t="s">
        <v>219</v>
      </c>
      <c r="L115" s="106">
        <v>2</v>
      </c>
      <c r="M115" s="106"/>
      <c r="N115" s="106"/>
      <c r="O115" s="106">
        <v>1</v>
      </c>
      <c r="P115" s="106"/>
      <c r="Q115" s="106">
        <v>1</v>
      </c>
      <c r="R115" s="112">
        <f t="shared" si="4"/>
        <v>2</v>
      </c>
      <c r="S115" s="109" t="s">
        <v>83</v>
      </c>
      <c r="T115" s="109" t="s">
        <v>84</v>
      </c>
      <c r="U115" s="109" t="s">
        <v>163</v>
      </c>
      <c r="V115" s="109" t="s">
        <v>156</v>
      </c>
      <c r="W115" s="109" t="s">
        <v>14</v>
      </c>
      <c r="X115" s="207">
        <v>35500000</v>
      </c>
      <c r="Y115" s="109" t="s">
        <v>87</v>
      </c>
      <c r="Z115" s="109" t="s">
        <v>157</v>
      </c>
      <c r="AA115" s="109" t="s">
        <v>158</v>
      </c>
      <c r="AB115" s="110">
        <v>0</v>
      </c>
      <c r="AC115" s="111"/>
      <c r="AD115" s="111"/>
      <c r="AE115" s="111"/>
      <c r="AF115" s="112">
        <f t="shared" si="6"/>
        <v>0</v>
      </c>
      <c r="AG115" s="113" t="s">
        <v>220</v>
      </c>
      <c r="AH115" s="113" t="s">
        <v>14</v>
      </c>
      <c r="AI115" s="114"/>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6"/>
    </row>
    <row r="116" spans="1:123" s="117" customFormat="1" ht="133.5" customHeight="1" x14ac:dyDescent="0.25">
      <c r="A116" s="106" t="s">
        <v>24</v>
      </c>
      <c r="B116" s="199">
        <v>4.2</v>
      </c>
      <c r="C116" s="106" t="s">
        <v>25</v>
      </c>
      <c r="D116" s="106" t="s">
        <v>27</v>
      </c>
      <c r="E116" s="106"/>
      <c r="F116" s="106"/>
      <c r="G116" s="106">
        <v>201747000017</v>
      </c>
      <c r="H116" s="106" t="s">
        <v>1044</v>
      </c>
      <c r="I116" s="106" t="s">
        <v>218</v>
      </c>
      <c r="J116" s="113" t="s">
        <v>208</v>
      </c>
      <c r="K116" s="162" t="s">
        <v>996</v>
      </c>
      <c r="L116" s="106">
        <v>1</v>
      </c>
      <c r="M116" s="106"/>
      <c r="N116" s="106"/>
      <c r="O116" s="106"/>
      <c r="P116" s="106">
        <v>1</v>
      </c>
      <c r="Q116" s="106"/>
      <c r="R116" s="112">
        <f t="shared" si="4"/>
        <v>1</v>
      </c>
      <c r="S116" s="109" t="s">
        <v>83</v>
      </c>
      <c r="T116" s="109" t="s">
        <v>84</v>
      </c>
      <c r="U116" s="109" t="s">
        <v>163</v>
      </c>
      <c r="V116" s="109" t="s">
        <v>156</v>
      </c>
      <c r="W116" s="109" t="s">
        <v>14</v>
      </c>
      <c r="X116" s="207">
        <v>9000000</v>
      </c>
      <c r="Y116" s="109" t="s">
        <v>87</v>
      </c>
      <c r="Z116" s="109" t="s">
        <v>157</v>
      </c>
      <c r="AA116" s="109" t="s">
        <v>158</v>
      </c>
      <c r="AB116" s="110">
        <v>0</v>
      </c>
      <c r="AC116" s="111"/>
      <c r="AD116" s="111"/>
      <c r="AE116" s="111"/>
      <c r="AF116" s="112">
        <f t="shared" si="6"/>
        <v>0</v>
      </c>
      <c r="AG116" s="113" t="s">
        <v>221</v>
      </c>
      <c r="AH116" s="113" t="s">
        <v>14</v>
      </c>
      <c r="AI116" s="114"/>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6"/>
    </row>
    <row r="117" spans="1:123" s="117" customFormat="1" ht="112.5" customHeight="1" x14ac:dyDescent="0.25">
      <c r="A117" s="106" t="s">
        <v>24</v>
      </c>
      <c r="B117" s="199">
        <v>4.2</v>
      </c>
      <c r="C117" s="106" t="s">
        <v>25</v>
      </c>
      <c r="D117" s="106" t="s">
        <v>27</v>
      </c>
      <c r="E117" s="106"/>
      <c r="F117" s="106"/>
      <c r="G117" s="106">
        <v>201747000017</v>
      </c>
      <c r="H117" s="106" t="s">
        <v>1044</v>
      </c>
      <c r="I117" s="106" t="s">
        <v>218</v>
      </c>
      <c r="J117" s="106" t="s">
        <v>213</v>
      </c>
      <c r="K117" s="162" t="s">
        <v>222</v>
      </c>
      <c r="L117" s="106">
        <v>4</v>
      </c>
      <c r="M117" s="106"/>
      <c r="N117" s="106">
        <v>1</v>
      </c>
      <c r="O117" s="106">
        <v>1</v>
      </c>
      <c r="P117" s="106">
        <v>1</v>
      </c>
      <c r="Q117" s="106">
        <v>1</v>
      </c>
      <c r="R117" s="112">
        <f t="shared" si="4"/>
        <v>4</v>
      </c>
      <c r="S117" s="109" t="s">
        <v>104</v>
      </c>
      <c r="T117" s="109" t="s">
        <v>105</v>
      </c>
      <c r="U117" s="109" t="s">
        <v>140</v>
      </c>
      <c r="V117" s="109" t="s">
        <v>156</v>
      </c>
      <c r="W117" s="109" t="s">
        <v>14</v>
      </c>
      <c r="X117" s="207">
        <v>0</v>
      </c>
      <c r="Y117" s="109" t="s">
        <v>87</v>
      </c>
      <c r="Z117" s="109" t="s">
        <v>157</v>
      </c>
      <c r="AA117" s="109" t="s">
        <v>158</v>
      </c>
      <c r="AB117" s="110">
        <v>0</v>
      </c>
      <c r="AC117" s="111"/>
      <c r="AD117" s="111"/>
      <c r="AE117" s="111"/>
      <c r="AF117" s="112">
        <f t="shared" si="6"/>
        <v>0</v>
      </c>
      <c r="AG117" s="113" t="s">
        <v>223</v>
      </c>
      <c r="AH117" s="113" t="s">
        <v>14</v>
      </c>
      <c r="AI117" s="114"/>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6"/>
    </row>
    <row r="118" spans="1:123" s="117" customFormat="1" ht="114.75" customHeight="1" x14ac:dyDescent="0.25">
      <c r="A118" s="106" t="s">
        <v>24</v>
      </c>
      <c r="B118" s="199">
        <v>4.2</v>
      </c>
      <c r="C118" s="106" t="s">
        <v>25</v>
      </c>
      <c r="D118" s="106" t="s">
        <v>27</v>
      </c>
      <c r="E118" s="106"/>
      <c r="F118" s="106"/>
      <c r="G118" s="106">
        <v>201747000017</v>
      </c>
      <c r="H118" s="106" t="s">
        <v>1044</v>
      </c>
      <c r="I118" s="106" t="s">
        <v>218</v>
      </c>
      <c r="J118" s="106" t="s">
        <v>208</v>
      </c>
      <c r="K118" s="162" t="s">
        <v>224</v>
      </c>
      <c r="L118" s="106">
        <v>4</v>
      </c>
      <c r="M118" s="106"/>
      <c r="N118" s="106"/>
      <c r="O118" s="106"/>
      <c r="P118" s="106">
        <v>2</v>
      </c>
      <c r="Q118" s="106">
        <v>2</v>
      </c>
      <c r="R118" s="112">
        <f t="shared" si="4"/>
        <v>4</v>
      </c>
      <c r="S118" s="109" t="s">
        <v>83</v>
      </c>
      <c r="T118" s="109" t="s">
        <v>84</v>
      </c>
      <c r="U118" s="109" t="s">
        <v>113</v>
      </c>
      <c r="V118" s="109" t="s">
        <v>156</v>
      </c>
      <c r="W118" s="109" t="s">
        <v>14</v>
      </c>
      <c r="X118" s="207">
        <v>60000000</v>
      </c>
      <c r="Y118" s="109" t="s">
        <v>87</v>
      </c>
      <c r="Z118" s="109" t="s">
        <v>157</v>
      </c>
      <c r="AA118" s="109" t="s">
        <v>158</v>
      </c>
      <c r="AB118" s="110">
        <v>0</v>
      </c>
      <c r="AC118" s="111"/>
      <c r="AD118" s="111"/>
      <c r="AE118" s="111"/>
      <c r="AF118" s="112">
        <f t="shared" si="6"/>
        <v>0</v>
      </c>
      <c r="AG118" s="113" t="s">
        <v>225</v>
      </c>
      <c r="AH118" s="113" t="s">
        <v>14</v>
      </c>
      <c r="AI118" s="114"/>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6"/>
    </row>
    <row r="119" spans="1:123" s="117" customFormat="1" ht="97.5" customHeight="1" x14ac:dyDescent="0.25">
      <c r="A119" s="106" t="s">
        <v>24</v>
      </c>
      <c r="B119" s="199">
        <v>4.2</v>
      </c>
      <c r="C119" s="106" t="s">
        <v>25</v>
      </c>
      <c r="D119" s="106" t="s">
        <v>27</v>
      </c>
      <c r="E119" s="106"/>
      <c r="F119" s="106"/>
      <c r="G119" s="106">
        <v>201747000017</v>
      </c>
      <c r="H119" s="106" t="s">
        <v>1044</v>
      </c>
      <c r="I119" s="106" t="s">
        <v>218</v>
      </c>
      <c r="J119" s="113" t="s">
        <v>208</v>
      </c>
      <c r="K119" s="162" t="s">
        <v>1024</v>
      </c>
      <c r="L119" s="106">
        <v>2</v>
      </c>
      <c r="M119" s="106"/>
      <c r="N119" s="106"/>
      <c r="O119" s="106">
        <v>1</v>
      </c>
      <c r="P119" s="106"/>
      <c r="Q119" s="106">
        <v>1</v>
      </c>
      <c r="R119" s="112">
        <f t="shared" si="4"/>
        <v>2</v>
      </c>
      <c r="S119" s="109" t="s">
        <v>104</v>
      </c>
      <c r="T119" s="109" t="s">
        <v>105</v>
      </c>
      <c r="U119" s="109" t="s">
        <v>115</v>
      </c>
      <c r="V119" s="109" t="s">
        <v>156</v>
      </c>
      <c r="W119" s="109" t="s">
        <v>14</v>
      </c>
      <c r="X119" s="207">
        <v>10000000</v>
      </c>
      <c r="Y119" s="109" t="s">
        <v>87</v>
      </c>
      <c r="Z119" s="109" t="s">
        <v>157</v>
      </c>
      <c r="AA119" s="109" t="s">
        <v>158</v>
      </c>
      <c r="AB119" s="110">
        <v>0</v>
      </c>
      <c r="AC119" s="111"/>
      <c r="AD119" s="111"/>
      <c r="AE119" s="111"/>
      <c r="AF119" s="112">
        <f t="shared" si="6"/>
        <v>0</v>
      </c>
      <c r="AG119" s="113" t="s">
        <v>226</v>
      </c>
      <c r="AH119" s="113" t="s">
        <v>14</v>
      </c>
      <c r="AI119" s="114"/>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6"/>
    </row>
    <row r="120" spans="1:123" s="117" customFormat="1" ht="143.25" customHeight="1" x14ac:dyDescent="0.25">
      <c r="A120" s="106" t="s">
        <v>24</v>
      </c>
      <c r="B120" s="199">
        <v>4.2</v>
      </c>
      <c r="C120" s="106" t="s">
        <v>25</v>
      </c>
      <c r="D120" s="106" t="s">
        <v>27</v>
      </c>
      <c r="E120" s="106"/>
      <c r="F120" s="106"/>
      <c r="G120" s="106">
        <v>201747000017</v>
      </c>
      <c r="H120" s="106" t="s">
        <v>1044</v>
      </c>
      <c r="I120" s="106" t="s">
        <v>218</v>
      </c>
      <c r="J120" s="106" t="s">
        <v>213</v>
      </c>
      <c r="K120" s="162" t="s">
        <v>227</v>
      </c>
      <c r="L120" s="106">
        <v>3</v>
      </c>
      <c r="M120" s="106"/>
      <c r="N120" s="106">
        <v>1</v>
      </c>
      <c r="O120" s="106"/>
      <c r="P120" s="106">
        <v>1</v>
      </c>
      <c r="Q120" s="106">
        <v>1</v>
      </c>
      <c r="R120" s="112">
        <f t="shared" si="4"/>
        <v>3</v>
      </c>
      <c r="S120" s="109" t="s">
        <v>104</v>
      </c>
      <c r="T120" s="109" t="s">
        <v>105</v>
      </c>
      <c r="U120" s="109" t="s">
        <v>140</v>
      </c>
      <c r="V120" s="109" t="s">
        <v>156</v>
      </c>
      <c r="W120" s="109" t="s">
        <v>14</v>
      </c>
      <c r="X120" s="207">
        <v>10790000</v>
      </c>
      <c r="Y120" s="109" t="s">
        <v>87</v>
      </c>
      <c r="Z120" s="109" t="s">
        <v>157</v>
      </c>
      <c r="AA120" s="109" t="s">
        <v>158</v>
      </c>
      <c r="AB120" s="110">
        <v>0</v>
      </c>
      <c r="AC120" s="111"/>
      <c r="AD120" s="111"/>
      <c r="AE120" s="111"/>
      <c r="AF120" s="112">
        <f t="shared" si="6"/>
        <v>0</v>
      </c>
      <c r="AG120" s="113" t="s">
        <v>228</v>
      </c>
      <c r="AH120" s="113" t="s">
        <v>14</v>
      </c>
      <c r="AI120" s="114"/>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6"/>
    </row>
    <row r="121" spans="1:123" s="117" customFormat="1" ht="141" customHeight="1" x14ac:dyDescent="0.25">
      <c r="A121" s="106" t="s">
        <v>24</v>
      </c>
      <c r="B121" s="199">
        <v>4.2</v>
      </c>
      <c r="C121" s="106" t="s">
        <v>25</v>
      </c>
      <c r="D121" s="106" t="s">
        <v>27</v>
      </c>
      <c r="E121" s="106"/>
      <c r="F121" s="106"/>
      <c r="G121" s="106">
        <v>201747000017</v>
      </c>
      <c r="H121" s="106" t="s">
        <v>1044</v>
      </c>
      <c r="I121" s="106" t="s">
        <v>218</v>
      </c>
      <c r="J121" s="113" t="s">
        <v>208</v>
      </c>
      <c r="K121" s="162" t="s">
        <v>229</v>
      </c>
      <c r="L121" s="106">
        <v>4</v>
      </c>
      <c r="M121" s="106"/>
      <c r="N121" s="106">
        <v>1</v>
      </c>
      <c r="O121" s="106">
        <v>1</v>
      </c>
      <c r="P121" s="106">
        <v>1</v>
      </c>
      <c r="Q121" s="106">
        <v>1</v>
      </c>
      <c r="R121" s="112">
        <f t="shared" si="4"/>
        <v>4</v>
      </c>
      <c r="S121" s="109" t="s">
        <v>104</v>
      </c>
      <c r="T121" s="109" t="s">
        <v>105</v>
      </c>
      <c r="U121" s="109" t="s">
        <v>113</v>
      </c>
      <c r="V121" s="109" t="s">
        <v>156</v>
      </c>
      <c r="W121" s="109" t="s">
        <v>14</v>
      </c>
      <c r="X121" s="207">
        <v>50000000</v>
      </c>
      <c r="Y121" s="109" t="s">
        <v>87</v>
      </c>
      <c r="Z121" s="109" t="s">
        <v>157</v>
      </c>
      <c r="AA121" s="109" t="s">
        <v>158</v>
      </c>
      <c r="AB121" s="110">
        <v>0</v>
      </c>
      <c r="AC121" s="111"/>
      <c r="AD121" s="111"/>
      <c r="AE121" s="111"/>
      <c r="AF121" s="112">
        <f t="shared" si="6"/>
        <v>0</v>
      </c>
      <c r="AG121" s="113" t="s">
        <v>230</v>
      </c>
      <c r="AH121" s="113" t="s">
        <v>14</v>
      </c>
      <c r="AI121" s="114"/>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6"/>
    </row>
    <row r="122" spans="1:123" s="117" customFormat="1" ht="128.25" customHeight="1" x14ac:dyDescent="0.25">
      <c r="A122" s="106" t="s">
        <v>24</v>
      </c>
      <c r="B122" s="199">
        <v>4.2</v>
      </c>
      <c r="C122" s="106" t="s">
        <v>25</v>
      </c>
      <c r="D122" s="106" t="s">
        <v>27</v>
      </c>
      <c r="E122" s="106"/>
      <c r="F122" s="106"/>
      <c r="G122" s="106">
        <v>201747000017</v>
      </c>
      <c r="H122" s="106" t="s">
        <v>1044</v>
      </c>
      <c r="I122" s="106" t="s">
        <v>218</v>
      </c>
      <c r="J122" s="106" t="s">
        <v>213</v>
      </c>
      <c r="K122" s="162" t="s">
        <v>231</v>
      </c>
      <c r="L122" s="106">
        <v>29</v>
      </c>
      <c r="M122" s="106"/>
      <c r="N122" s="106">
        <v>4</v>
      </c>
      <c r="O122" s="106">
        <v>8</v>
      </c>
      <c r="P122" s="106">
        <v>9</v>
      </c>
      <c r="Q122" s="106">
        <v>8</v>
      </c>
      <c r="R122" s="112">
        <f t="shared" si="4"/>
        <v>29</v>
      </c>
      <c r="S122" s="109" t="s">
        <v>104</v>
      </c>
      <c r="T122" s="109" t="s">
        <v>105</v>
      </c>
      <c r="U122" s="109" t="s">
        <v>113</v>
      </c>
      <c r="V122" s="109" t="s">
        <v>156</v>
      </c>
      <c r="W122" s="109" t="s">
        <v>14</v>
      </c>
      <c r="X122" s="207">
        <v>0</v>
      </c>
      <c r="Y122" s="109" t="s">
        <v>87</v>
      </c>
      <c r="Z122" s="109" t="s">
        <v>157</v>
      </c>
      <c r="AA122" s="109" t="s">
        <v>158</v>
      </c>
      <c r="AB122" s="110">
        <v>0</v>
      </c>
      <c r="AC122" s="111"/>
      <c r="AD122" s="111"/>
      <c r="AE122" s="111"/>
      <c r="AF122" s="112">
        <f t="shared" si="6"/>
        <v>0</v>
      </c>
      <c r="AG122" s="113" t="s">
        <v>232</v>
      </c>
      <c r="AH122" s="113" t="s">
        <v>14</v>
      </c>
      <c r="AI122" s="114"/>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6"/>
    </row>
    <row r="123" spans="1:123" s="117" customFormat="1" ht="105" x14ac:dyDescent="0.25">
      <c r="A123" s="106" t="s">
        <v>24</v>
      </c>
      <c r="B123" s="199">
        <v>4.3</v>
      </c>
      <c r="C123" s="106" t="s">
        <v>25</v>
      </c>
      <c r="D123" s="106" t="s">
        <v>233</v>
      </c>
      <c r="E123" s="106"/>
      <c r="F123" s="106"/>
      <c r="G123" s="106">
        <v>201747000017</v>
      </c>
      <c r="H123" s="106" t="s">
        <v>1044</v>
      </c>
      <c r="I123" s="106" t="s">
        <v>234</v>
      </c>
      <c r="J123" s="106" t="s">
        <v>235</v>
      </c>
      <c r="K123" s="162" t="s">
        <v>236</v>
      </c>
      <c r="L123" s="106">
        <v>100</v>
      </c>
      <c r="M123" s="106" t="s">
        <v>103</v>
      </c>
      <c r="N123" s="106"/>
      <c r="O123" s="106">
        <v>35</v>
      </c>
      <c r="P123" s="106">
        <v>35</v>
      </c>
      <c r="Q123" s="106">
        <v>30</v>
      </c>
      <c r="R123" s="106">
        <v>100</v>
      </c>
      <c r="S123" s="109" t="s">
        <v>83</v>
      </c>
      <c r="T123" s="109" t="s">
        <v>84</v>
      </c>
      <c r="U123" s="163" t="s">
        <v>85</v>
      </c>
      <c r="V123" s="109" t="s">
        <v>156</v>
      </c>
      <c r="W123" s="109" t="s">
        <v>14</v>
      </c>
      <c r="X123" s="207">
        <v>23000000</v>
      </c>
      <c r="Y123" s="109" t="s">
        <v>87</v>
      </c>
      <c r="Z123" s="109" t="s">
        <v>88</v>
      </c>
      <c r="AA123" s="109" t="s">
        <v>89</v>
      </c>
      <c r="AB123" s="297">
        <v>0</v>
      </c>
      <c r="AC123" s="297">
        <v>0</v>
      </c>
      <c r="AD123" s="297">
        <v>40</v>
      </c>
      <c r="AE123" s="297">
        <v>60</v>
      </c>
      <c r="AF123" s="112">
        <f t="shared" si="6"/>
        <v>100</v>
      </c>
      <c r="AG123" s="113" t="s">
        <v>237</v>
      </c>
      <c r="AH123" s="113" t="s">
        <v>14</v>
      </c>
      <c r="AI123" s="114"/>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6"/>
    </row>
    <row r="124" spans="1:123" s="117" customFormat="1" ht="111" customHeight="1" x14ac:dyDescent="0.25">
      <c r="A124" s="106" t="s">
        <v>24</v>
      </c>
      <c r="B124" s="199">
        <v>4.3</v>
      </c>
      <c r="C124" s="106" t="s">
        <v>25</v>
      </c>
      <c r="D124" s="106" t="s">
        <v>233</v>
      </c>
      <c r="E124" s="106"/>
      <c r="F124" s="106"/>
      <c r="G124" s="106">
        <v>201747000017</v>
      </c>
      <c r="H124" s="106" t="s">
        <v>1044</v>
      </c>
      <c r="I124" s="106" t="s">
        <v>234</v>
      </c>
      <c r="J124" s="106" t="s">
        <v>235</v>
      </c>
      <c r="K124" s="162" t="s">
        <v>238</v>
      </c>
      <c r="L124" s="106">
        <v>4</v>
      </c>
      <c r="M124" s="106" t="s">
        <v>82</v>
      </c>
      <c r="N124" s="106"/>
      <c r="O124" s="106"/>
      <c r="P124" s="106">
        <v>4</v>
      </c>
      <c r="Q124" s="106"/>
      <c r="R124" s="106">
        <v>4</v>
      </c>
      <c r="S124" s="109" t="s">
        <v>83</v>
      </c>
      <c r="T124" s="109" t="s">
        <v>84</v>
      </c>
      <c r="U124" s="163" t="s">
        <v>85</v>
      </c>
      <c r="V124" s="109" t="s">
        <v>156</v>
      </c>
      <c r="W124" s="109" t="s">
        <v>14</v>
      </c>
      <c r="X124" s="207">
        <v>13330000</v>
      </c>
      <c r="Y124" s="109" t="s">
        <v>87</v>
      </c>
      <c r="Z124" s="109" t="s">
        <v>88</v>
      </c>
      <c r="AA124" s="109" t="s">
        <v>89</v>
      </c>
      <c r="AB124" s="297">
        <v>0</v>
      </c>
      <c r="AC124" s="297">
        <v>0</v>
      </c>
      <c r="AD124" s="297">
        <v>0</v>
      </c>
      <c r="AE124" s="297">
        <v>3</v>
      </c>
      <c r="AF124" s="112">
        <f t="shared" si="6"/>
        <v>3</v>
      </c>
      <c r="AG124" s="113" t="s">
        <v>239</v>
      </c>
      <c r="AH124" s="113" t="s">
        <v>14</v>
      </c>
      <c r="AI124" s="114"/>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6"/>
    </row>
    <row r="125" spans="1:123" s="117" customFormat="1" ht="105" x14ac:dyDescent="0.25">
      <c r="A125" s="106" t="s">
        <v>24</v>
      </c>
      <c r="B125" s="199">
        <v>4.3</v>
      </c>
      <c r="C125" s="106" t="s">
        <v>25</v>
      </c>
      <c r="D125" s="106" t="s">
        <v>233</v>
      </c>
      <c r="E125" s="106"/>
      <c r="F125" s="106"/>
      <c r="G125" s="106">
        <v>201747000017</v>
      </c>
      <c r="H125" s="106" t="s">
        <v>1044</v>
      </c>
      <c r="I125" s="106" t="s">
        <v>234</v>
      </c>
      <c r="J125" s="106" t="s">
        <v>235</v>
      </c>
      <c r="K125" s="162" t="s">
        <v>240</v>
      </c>
      <c r="L125" s="106">
        <v>29</v>
      </c>
      <c r="M125" s="106" t="s">
        <v>82</v>
      </c>
      <c r="N125" s="106"/>
      <c r="O125" s="106">
        <v>10</v>
      </c>
      <c r="P125" s="106">
        <v>10</v>
      </c>
      <c r="Q125" s="106">
        <v>9</v>
      </c>
      <c r="R125" s="106">
        <v>29</v>
      </c>
      <c r="S125" s="109" t="s">
        <v>83</v>
      </c>
      <c r="T125" s="109" t="s">
        <v>84</v>
      </c>
      <c r="U125" s="163" t="s">
        <v>85</v>
      </c>
      <c r="V125" s="109" t="s">
        <v>156</v>
      </c>
      <c r="W125" s="109" t="s">
        <v>14</v>
      </c>
      <c r="X125" s="207">
        <v>58000000</v>
      </c>
      <c r="Y125" s="109" t="s">
        <v>87</v>
      </c>
      <c r="Z125" s="109" t="s">
        <v>88</v>
      </c>
      <c r="AA125" s="109" t="s">
        <v>89</v>
      </c>
      <c r="AB125" s="297">
        <v>0</v>
      </c>
      <c r="AC125" s="297">
        <v>0</v>
      </c>
      <c r="AD125" s="297">
        <v>15</v>
      </c>
      <c r="AE125" s="297">
        <v>14</v>
      </c>
      <c r="AF125" s="112">
        <f t="shared" si="6"/>
        <v>29</v>
      </c>
      <c r="AG125" s="113" t="s">
        <v>241</v>
      </c>
      <c r="AH125" s="113" t="s">
        <v>14</v>
      </c>
      <c r="AI125" s="114"/>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6"/>
    </row>
    <row r="126" spans="1:123" s="117" customFormat="1" ht="105" x14ac:dyDescent="0.25">
      <c r="A126" s="106" t="s">
        <v>24</v>
      </c>
      <c r="B126" s="199">
        <v>4.3</v>
      </c>
      <c r="C126" s="106" t="s">
        <v>25</v>
      </c>
      <c r="D126" s="106" t="s">
        <v>233</v>
      </c>
      <c r="E126" s="106"/>
      <c r="F126" s="106"/>
      <c r="G126" s="106">
        <v>201747000017</v>
      </c>
      <c r="H126" s="106" t="s">
        <v>1044</v>
      </c>
      <c r="I126" s="106" t="s">
        <v>234</v>
      </c>
      <c r="J126" s="106" t="s">
        <v>235</v>
      </c>
      <c r="K126" s="162" t="s">
        <v>242</v>
      </c>
      <c r="L126" s="106">
        <v>6</v>
      </c>
      <c r="M126" s="106" t="s">
        <v>243</v>
      </c>
      <c r="N126" s="106"/>
      <c r="O126" s="106"/>
      <c r="P126" s="106">
        <v>6</v>
      </c>
      <c r="Q126" s="106"/>
      <c r="R126" s="106">
        <v>6</v>
      </c>
      <c r="S126" s="109" t="s">
        <v>83</v>
      </c>
      <c r="T126" s="109" t="s">
        <v>84</v>
      </c>
      <c r="U126" s="163" t="s">
        <v>163</v>
      </c>
      <c r="V126" s="109" t="s">
        <v>156</v>
      </c>
      <c r="W126" s="109" t="s">
        <v>14</v>
      </c>
      <c r="X126" s="207">
        <v>20000000</v>
      </c>
      <c r="Y126" s="109" t="s">
        <v>87</v>
      </c>
      <c r="Z126" s="109" t="s">
        <v>88</v>
      </c>
      <c r="AA126" s="109" t="s">
        <v>89</v>
      </c>
      <c r="AB126" s="297">
        <v>0</v>
      </c>
      <c r="AC126" s="297">
        <v>0</v>
      </c>
      <c r="AD126" s="297">
        <v>0</v>
      </c>
      <c r="AE126" s="297">
        <v>5</v>
      </c>
      <c r="AF126" s="112">
        <f t="shared" si="6"/>
        <v>5</v>
      </c>
      <c r="AG126" s="113" t="s">
        <v>244</v>
      </c>
      <c r="AH126" s="113" t="s">
        <v>14</v>
      </c>
      <c r="AI126" s="114"/>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6"/>
    </row>
    <row r="127" spans="1:123" s="117" customFormat="1" ht="135" x14ac:dyDescent="0.25">
      <c r="A127" s="106" t="s">
        <v>24</v>
      </c>
      <c r="B127" s="199">
        <v>4.3</v>
      </c>
      <c r="C127" s="106" t="s">
        <v>25</v>
      </c>
      <c r="D127" s="106" t="s">
        <v>233</v>
      </c>
      <c r="E127" s="106"/>
      <c r="F127" s="106"/>
      <c r="G127" s="106">
        <v>201747000017</v>
      </c>
      <c r="H127" s="106" t="s">
        <v>1044</v>
      </c>
      <c r="I127" s="106" t="s">
        <v>245</v>
      </c>
      <c r="J127" s="106" t="s">
        <v>246</v>
      </c>
      <c r="K127" s="162" t="s">
        <v>973</v>
      </c>
      <c r="L127" s="106">
        <v>100</v>
      </c>
      <c r="M127" s="106" t="s">
        <v>103</v>
      </c>
      <c r="N127" s="106"/>
      <c r="O127" s="106">
        <v>35</v>
      </c>
      <c r="P127" s="106">
        <v>35</v>
      </c>
      <c r="Q127" s="106">
        <v>30</v>
      </c>
      <c r="R127" s="106">
        <v>100</v>
      </c>
      <c r="S127" s="109" t="s">
        <v>104</v>
      </c>
      <c r="T127" s="109" t="s">
        <v>105</v>
      </c>
      <c r="U127" s="163" t="s">
        <v>112</v>
      </c>
      <c r="V127" s="109" t="s">
        <v>156</v>
      </c>
      <c r="W127" s="109" t="s">
        <v>14</v>
      </c>
      <c r="X127" s="207">
        <v>80000000</v>
      </c>
      <c r="Y127" s="109" t="s">
        <v>87</v>
      </c>
      <c r="Z127" s="109" t="s">
        <v>88</v>
      </c>
      <c r="AA127" s="109" t="s">
        <v>89</v>
      </c>
      <c r="AB127" s="297">
        <v>5</v>
      </c>
      <c r="AC127" s="297">
        <v>5</v>
      </c>
      <c r="AD127" s="297">
        <v>44.1</v>
      </c>
      <c r="AE127" s="297"/>
      <c r="AF127" s="112">
        <f t="shared" si="6"/>
        <v>54.1</v>
      </c>
      <c r="AG127" s="113" t="s">
        <v>247</v>
      </c>
      <c r="AH127" s="113" t="s">
        <v>14</v>
      </c>
      <c r="AI127" s="114"/>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6"/>
    </row>
    <row r="128" spans="1:123" s="117" customFormat="1" ht="135" x14ac:dyDescent="0.25">
      <c r="A128" s="106" t="s">
        <v>24</v>
      </c>
      <c r="B128" s="199">
        <v>4.3</v>
      </c>
      <c r="C128" s="106" t="s">
        <v>25</v>
      </c>
      <c r="D128" s="106" t="s">
        <v>233</v>
      </c>
      <c r="E128" s="106"/>
      <c r="F128" s="106"/>
      <c r="G128" s="106">
        <v>201747000017</v>
      </c>
      <c r="H128" s="106" t="s">
        <v>1044</v>
      </c>
      <c r="I128" s="106" t="s">
        <v>245</v>
      </c>
      <c r="J128" s="106" t="s">
        <v>246</v>
      </c>
      <c r="K128" s="162" t="s">
        <v>974</v>
      </c>
      <c r="L128" s="106">
        <v>100</v>
      </c>
      <c r="M128" s="106" t="s">
        <v>103</v>
      </c>
      <c r="N128" s="106"/>
      <c r="O128" s="106">
        <v>35</v>
      </c>
      <c r="P128" s="106">
        <v>35</v>
      </c>
      <c r="Q128" s="106">
        <v>30</v>
      </c>
      <c r="R128" s="106">
        <v>100</v>
      </c>
      <c r="S128" s="109" t="s">
        <v>104</v>
      </c>
      <c r="T128" s="109" t="s">
        <v>105</v>
      </c>
      <c r="U128" s="163" t="s">
        <v>112</v>
      </c>
      <c r="V128" s="109" t="s">
        <v>156</v>
      </c>
      <c r="W128" s="109" t="s">
        <v>14</v>
      </c>
      <c r="X128" s="207">
        <v>0</v>
      </c>
      <c r="Y128" s="109" t="s">
        <v>87</v>
      </c>
      <c r="Z128" s="109" t="s">
        <v>88</v>
      </c>
      <c r="AA128" s="109" t="s">
        <v>89</v>
      </c>
      <c r="AB128" s="297">
        <v>5</v>
      </c>
      <c r="AC128" s="297">
        <v>10</v>
      </c>
      <c r="AD128" s="297">
        <v>40</v>
      </c>
      <c r="AE128" s="297">
        <v>45</v>
      </c>
      <c r="AF128" s="112">
        <f t="shared" si="6"/>
        <v>100</v>
      </c>
      <c r="AG128" s="113" t="s">
        <v>248</v>
      </c>
      <c r="AH128" s="113" t="s">
        <v>14</v>
      </c>
      <c r="AI128" s="114"/>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6"/>
    </row>
    <row r="129" spans="1:123" s="117" customFormat="1" ht="135" x14ac:dyDescent="0.25">
      <c r="A129" s="106" t="s">
        <v>24</v>
      </c>
      <c r="B129" s="199">
        <v>4.3</v>
      </c>
      <c r="C129" s="106" t="s">
        <v>25</v>
      </c>
      <c r="D129" s="106" t="s">
        <v>233</v>
      </c>
      <c r="E129" s="106"/>
      <c r="F129" s="106"/>
      <c r="G129" s="106">
        <v>201747000017</v>
      </c>
      <c r="H129" s="106" t="s">
        <v>1044</v>
      </c>
      <c r="I129" s="106" t="s">
        <v>245</v>
      </c>
      <c r="J129" s="106" t="s">
        <v>246</v>
      </c>
      <c r="K129" s="162" t="s">
        <v>975</v>
      </c>
      <c r="L129" s="106">
        <v>4</v>
      </c>
      <c r="M129" s="106" t="s">
        <v>82</v>
      </c>
      <c r="N129" s="106">
        <v>1</v>
      </c>
      <c r="O129" s="106">
        <v>1</v>
      </c>
      <c r="P129" s="106">
        <v>1</v>
      </c>
      <c r="Q129" s="106">
        <v>1</v>
      </c>
      <c r="R129" s="106">
        <v>4</v>
      </c>
      <c r="S129" s="109" t="s">
        <v>104</v>
      </c>
      <c r="T129" s="109" t="s">
        <v>105</v>
      </c>
      <c r="U129" s="163" t="s">
        <v>115</v>
      </c>
      <c r="V129" s="109" t="s">
        <v>156</v>
      </c>
      <c r="W129" s="109" t="s">
        <v>14</v>
      </c>
      <c r="X129" s="207">
        <v>4000000</v>
      </c>
      <c r="Y129" s="109" t="s">
        <v>87</v>
      </c>
      <c r="Z129" s="109" t="s">
        <v>88</v>
      </c>
      <c r="AA129" s="109" t="s">
        <v>89</v>
      </c>
      <c r="AB129" s="297">
        <v>1</v>
      </c>
      <c r="AC129" s="297">
        <v>1</v>
      </c>
      <c r="AD129" s="297">
        <v>0</v>
      </c>
      <c r="AE129" s="297">
        <v>2</v>
      </c>
      <c r="AF129" s="112">
        <f t="shared" si="6"/>
        <v>4</v>
      </c>
      <c r="AG129" s="113" t="s">
        <v>249</v>
      </c>
      <c r="AH129" s="113" t="s">
        <v>14</v>
      </c>
      <c r="AI129" s="114"/>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6"/>
    </row>
    <row r="130" spans="1:123" s="117" customFormat="1" ht="135" x14ac:dyDescent="0.25">
      <c r="A130" s="106" t="s">
        <v>24</v>
      </c>
      <c r="B130" s="199">
        <v>4.3</v>
      </c>
      <c r="C130" s="106" t="s">
        <v>25</v>
      </c>
      <c r="D130" s="106" t="s">
        <v>233</v>
      </c>
      <c r="E130" s="106"/>
      <c r="F130" s="106"/>
      <c r="G130" s="106">
        <v>201747000017</v>
      </c>
      <c r="H130" s="106" t="s">
        <v>1044</v>
      </c>
      <c r="I130" s="106" t="s">
        <v>245</v>
      </c>
      <c r="J130" s="106" t="s">
        <v>246</v>
      </c>
      <c r="K130" s="162" t="s">
        <v>976</v>
      </c>
      <c r="L130" s="108">
        <v>3</v>
      </c>
      <c r="M130" s="108" t="s">
        <v>82</v>
      </c>
      <c r="N130" s="108"/>
      <c r="O130" s="108">
        <v>1</v>
      </c>
      <c r="P130" s="108">
        <v>1</v>
      </c>
      <c r="Q130" s="108">
        <v>1</v>
      </c>
      <c r="R130" s="108">
        <v>3</v>
      </c>
      <c r="S130" s="109" t="s">
        <v>104</v>
      </c>
      <c r="T130" s="109" t="s">
        <v>105</v>
      </c>
      <c r="U130" s="163" t="s">
        <v>115</v>
      </c>
      <c r="V130" s="109" t="s">
        <v>156</v>
      </c>
      <c r="W130" s="109" t="s">
        <v>14</v>
      </c>
      <c r="X130" s="207">
        <v>4000000</v>
      </c>
      <c r="Y130" s="109" t="s">
        <v>87</v>
      </c>
      <c r="Z130" s="109" t="s">
        <v>88</v>
      </c>
      <c r="AA130" s="109" t="s">
        <v>89</v>
      </c>
      <c r="AB130" s="297">
        <v>1</v>
      </c>
      <c r="AC130" s="297">
        <v>1</v>
      </c>
      <c r="AD130" s="297">
        <v>1</v>
      </c>
      <c r="AE130" s="297">
        <v>2</v>
      </c>
      <c r="AF130" s="112">
        <f t="shared" si="6"/>
        <v>5</v>
      </c>
      <c r="AG130" s="113" t="s">
        <v>250</v>
      </c>
      <c r="AH130" s="113" t="s">
        <v>14</v>
      </c>
      <c r="AI130" s="114"/>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6"/>
    </row>
    <row r="131" spans="1:123" s="117" customFormat="1" ht="135" x14ac:dyDescent="0.25">
      <c r="A131" s="106" t="s">
        <v>24</v>
      </c>
      <c r="B131" s="199">
        <v>4.3</v>
      </c>
      <c r="C131" s="106" t="s">
        <v>25</v>
      </c>
      <c r="D131" s="106" t="s">
        <v>233</v>
      </c>
      <c r="E131" s="106"/>
      <c r="F131" s="106"/>
      <c r="G131" s="106">
        <v>201747000017</v>
      </c>
      <c r="H131" s="106" t="s">
        <v>1044</v>
      </c>
      <c r="I131" s="106" t="s">
        <v>245</v>
      </c>
      <c r="J131" s="106" t="s">
        <v>246</v>
      </c>
      <c r="K131" s="162" t="s">
        <v>977</v>
      </c>
      <c r="L131" s="106">
        <v>100</v>
      </c>
      <c r="M131" s="106" t="s">
        <v>103</v>
      </c>
      <c r="N131" s="106"/>
      <c r="O131" s="106"/>
      <c r="P131" s="106">
        <v>100</v>
      </c>
      <c r="Q131" s="106"/>
      <c r="R131" s="106">
        <v>100</v>
      </c>
      <c r="S131" s="109" t="s">
        <v>104</v>
      </c>
      <c r="T131" s="109" t="s">
        <v>105</v>
      </c>
      <c r="U131" s="163" t="s">
        <v>107</v>
      </c>
      <c r="V131" s="109" t="s">
        <v>156</v>
      </c>
      <c r="W131" s="109" t="s">
        <v>14</v>
      </c>
      <c r="X131" s="207">
        <v>13000000</v>
      </c>
      <c r="Y131" s="109" t="s">
        <v>87</v>
      </c>
      <c r="Z131" s="109" t="s">
        <v>88</v>
      </c>
      <c r="AA131" s="109" t="s">
        <v>89</v>
      </c>
      <c r="AB131" s="297">
        <v>0</v>
      </c>
      <c r="AC131" s="297">
        <v>0</v>
      </c>
      <c r="AD131" s="297">
        <v>0</v>
      </c>
      <c r="AE131" s="297"/>
      <c r="AF131" s="112">
        <f t="shared" si="6"/>
        <v>0</v>
      </c>
      <c r="AG131" s="113" t="s">
        <v>251</v>
      </c>
      <c r="AH131" s="113" t="s">
        <v>14</v>
      </c>
      <c r="AI131" s="114"/>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6"/>
    </row>
    <row r="132" spans="1:123" s="117" customFormat="1" ht="135" x14ac:dyDescent="0.25">
      <c r="A132" s="106" t="s">
        <v>24</v>
      </c>
      <c r="B132" s="199">
        <v>4.3</v>
      </c>
      <c r="C132" s="106" t="s">
        <v>25</v>
      </c>
      <c r="D132" s="106" t="s">
        <v>233</v>
      </c>
      <c r="E132" s="106"/>
      <c r="F132" s="106"/>
      <c r="G132" s="106">
        <v>201747000017</v>
      </c>
      <c r="H132" s="106" t="s">
        <v>1044</v>
      </c>
      <c r="I132" s="106" t="s">
        <v>245</v>
      </c>
      <c r="J132" s="106" t="s">
        <v>246</v>
      </c>
      <c r="K132" s="162" t="s">
        <v>252</v>
      </c>
      <c r="L132" s="106">
        <v>100</v>
      </c>
      <c r="M132" s="106" t="s">
        <v>103</v>
      </c>
      <c r="N132" s="106">
        <v>25</v>
      </c>
      <c r="O132" s="106">
        <v>25</v>
      </c>
      <c r="P132" s="106">
        <v>25</v>
      </c>
      <c r="Q132" s="106">
        <v>25</v>
      </c>
      <c r="R132" s="106">
        <v>100</v>
      </c>
      <c r="S132" s="109" t="s">
        <v>104</v>
      </c>
      <c r="T132" s="109" t="s">
        <v>105</v>
      </c>
      <c r="U132" s="163" t="s">
        <v>112</v>
      </c>
      <c r="V132" s="109" t="s">
        <v>156</v>
      </c>
      <c r="W132" s="109" t="s">
        <v>14</v>
      </c>
      <c r="X132" s="207">
        <v>81800000</v>
      </c>
      <c r="Y132" s="109" t="s">
        <v>87</v>
      </c>
      <c r="Z132" s="109" t="s">
        <v>88</v>
      </c>
      <c r="AA132" s="109" t="s">
        <v>89</v>
      </c>
      <c r="AB132" s="297">
        <v>10</v>
      </c>
      <c r="AC132" s="297">
        <v>15</v>
      </c>
      <c r="AD132" s="297">
        <v>20</v>
      </c>
      <c r="AE132" s="297">
        <v>20</v>
      </c>
      <c r="AF132" s="112">
        <f t="shared" si="6"/>
        <v>65</v>
      </c>
      <c r="AG132" s="113" t="s">
        <v>253</v>
      </c>
      <c r="AH132" s="113" t="s">
        <v>14</v>
      </c>
      <c r="AI132" s="114"/>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6"/>
    </row>
    <row r="133" spans="1:123" s="117" customFormat="1" ht="135" x14ac:dyDescent="0.25">
      <c r="A133" s="106" t="s">
        <v>24</v>
      </c>
      <c r="B133" s="199">
        <v>4.3</v>
      </c>
      <c r="C133" s="106" t="s">
        <v>25</v>
      </c>
      <c r="D133" s="106" t="s">
        <v>233</v>
      </c>
      <c r="E133" s="106"/>
      <c r="F133" s="106"/>
      <c r="G133" s="106">
        <v>201747000017</v>
      </c>
      <c r="H133" s="106" t="s">
        <v>1044</v>
      </c>
      <c r="I133" s="106" t="s">
        <v>254</v>
      </c>
      <c r="J133" s="106" t="s">
        <v>246</v>
      </c>
      <c r="K133" s="162" t="s">
        <v>997</v>
      </c>
      <c r="L133" s="106">
        <v>1</v>
      </c>
      <c r="M133" s="106" t="s">
        <v>82</v>
      </c>
      <c r="N133" s="106"/>
      <c r="O133" s="106">
        <v>1</v>
      </c>
      <c r="P133" s="106"/>
      <c r="Q133" s="106"/>
      <c r="R133" s="106">
        <v>1</v>
      </c>
      <c r="S133" s="109" t="s">
        <v>104</v>
      </c>
      <c r="T133" s="109" t="s">
        <v>105</v>
      </c>
      <c r="U133" s="163" t="s">
        <v>113</v>
      </c>
      <c r="V133" s="109" t="s">
        <v>156</v>
      </c>
      <c r="W133" s="109" t="s">
        <v>14</v>
      </c>
      <c r="X133" s="207">
        <v>15000000</v>
      </c>
      <c r="Y133" s="109" t="s">
        <v>87</v>
      </c>
      <c r="Z133" s="109" t="s">
        <v>88</v>
      </c>
      <c r="AA133" s="109" t="s">
        <v>89</v>
      </c>
      <c r="AB133" s="297">
        <v>0</v>
      </c>
      <c r="AC133" s="297">
        <v>0</v>
      </c>
      <c r="AD133" s="297">
        <v>1</v>
      </c>
      <c r="AE133" s="297">
        <v>1</v>
      </c>
      <c r="AF133" s="112">
        <f t="shared" si="6"/>
        <v>2</v>
      </c>
      <c r="AG133" s="113" t="s">
        <v>255</v>
      </c>
      <c r="AH133" s="113" t="s">
        <v>14</v>
      </c>
      <c r="AI133" s="114"/>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6"/>
    </row>
    <row r="134" spans="1:123" s="117" customFormat="1" ht="135" x14ac:dyDescent="0.25">
      <c r="A134" s="106" t="s">
        <v>24</v>
      </c>
      <c r="B134" s="199">
        <v>4.3</v>
      </c>
      <c r="C134" s="106" t="s">
        <v>25</v>
      </c>
      <c r="D134" s="106" t="s">
        <v>233</v>
      </c>
      <c r="E134" s="106"/>
      <c r="F134" s="106"/>
      <c r="G134" s="106">
        <v>201747000017</v>
      </c>
      <c r="H134" s="106" t="s">
        <v>1044</v>
      </c>
      <c r="I134" s="106" t="s">
        <v>256</v>
      </c>
      <c r="J134" s="106" t="s">
        <v>246</v>
      </c>
      <c r="K134" s="162" t="s">
        <v>257</v>
      </c>
      <c r="L134" s="106">
        <v>100</v>
      </c>
      <c r="M134" s="106" t="s">
        <v>103</v>
      </c>
      <c r="N134" s="106">
        <v>25</v>
      </c>
      <c r="O134" s="106">
        <v>25</v>
      </c>
      <c r="P134" s="106">
        <v>25</v>
      </c>
      <c r="Q134" s="106">
        <v>25</v>
      </c>
      <c r="R134" s="106">
        <v>100</v>
      </c>
      <c r="S134" s="109" t="s">
        <v>104</v>
      </c>
      <c r="T134" s="109" t="s">
        <v>105</v>
      </c>
      <c r="U134" s="163" t="s">
        <v>112</v>
      </c>
      <c r="V134" s="109" t="s">
        <v>156</v>
      </c>
      <c r="W134" s="109" t="s">
        <v>14</v>
      </c>
      <c r="X134" s="207">
        <v>70000000</v>
      </c>
      <c r="Y134" s="109" t="s">
        <v>87</v>
      </c>
      <c r="Z134" s="109" t="s">
        <v>88</v>
      </c>
      <c r="AA134" s="109" t="s">
        <v>89</v>
      </c>
      <c r="AB134" s="298">
        <v>0</v>
      </c>
      <c r="AC134" s="298">
        <v>0</v>
      </c>
      <c r="AD134" s="298">
        <v>50</v>
      </c>
      <c r="AE134" s="298">
        <v>50</v>
      </c>
      <c r="AF134" s="112">
        <f t="shared" si="6"/>
        <v>100</v>
      </c>
      <c r="AG134" s="113" t="s">
        <v>258</v>
      </c>
      <c r="AH134" s="113" t="s">
        <v>14</v>
      </c>
      <c r="AI134" s="114"/>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6"/>
    </row>
    <row r="135" spans="1:123" s="117" customFormat="1" ht="150" customHeight="1" x14ac:dyDescent="0.25">
      <c r="A135" s="106" t="s">
        <v>29</v>
      </c>
      <c r="B135" s="199" t="s">
        <v>259</v>
      </c>
      <c r="C135" s="106" t="s">
        <v>260</v>
      </c>
      <c r="D135" s="106" t="s">
        <v>30</v>
      </c>
      <c r="E135" s="106"/>
      <c r="F135" s="106"/>
      <c r="G135" s="106">
        <v>201747000017</v>
      </c>
      <c r="H135" s="106" t="s">
        <v>1044</v>
      </c>
      <c r="I135" s="106" t="s">
        <v>261</v>
      </c>
      <c r="J135" s="106" t="s">
        <v>262</v>
      </c>
      <c r="K135" s="107" t="s">
        <v>263</v>
      </c>
      <c r="L135" s="106">
        <v>29</v>
      </c>
      <c r="M135" s="106" t="s">
        <v>82</v>
      </c>
      <c r="N135" s="106">
        <v>4</v>
      </c>
      <c r="O135" s="106">
        <v>8</v>
      </c>
      <c r="P135" s="106">
        <v>9</v>
      </c>
      <c r="Q135" s="106">
        <v>8</v>
      </c>
      <c r="R135" s="106">
        <f>+N135+O135+P135+Q135</f>
        <v>29</v>
      </c>
      <c r="S135" s="109" t="s">
        <v>83</v>
      </c>
      <c r="T135" s="109" t="s">
        <v>84</v>
      </c>
      <c r="U135" s="109" t="s">
        <v>160</v>
      </c>
      <c r="V135" s="109" t="s">
        <v>156</v>
      </c>
      <c r="W135" s="109" t="s">
        <v>14</v>
      </c>
      <c r="X135" s="251">
        <v>30000000</v>
      </c>
      <c r="Y135" s="109" t="s">
        <v>87</v>
      </c>
      <c r="Z135" s="109" t="s">
        <v>157</v>
      </c>
      <c r="AA135" s="109" t="s">
        <v>158</v>
      </c>
      <c r="AB135" s="110">
        <v>0</v>
      </c>
      <c r="AC135" s="111">
        <v>14</v>
      </c>
      <c r="AD135" s="111">
        <v>50</v>
      </c>
      <c r="AE135" s="111">
        <v>15</v>
      </c>
      <c r="AF135" s="112">
        <f t="shared" si="6"/>
        <v>79</v>
      </c>
      <c r="AG135" s="113" t="s">
        <v>264</v>
      </c>
      <c r="AH135" s="113" t="s">
        <v>14</v>
      </c>
      <c r="AI135" s="114"/>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6"/>
    </row>
    <row r="136" spans="1:123" s="117" customFormat="1" ht="160.5" customHeight="1" x14ac:dyDescent="0.25">
      <c r="A136" s="106" t="s">
        <v>29</v>
      </c>
      <c r="B136" s="199" t="s">
        <v>259</v>
      </c>
      <c r="C136" s="106" t="s">
        <v>260</v>
      </c>
      <c r="D136" s="106" t="s">
        <v>30</v>
      </c>
      <c r="E136" s="106"/>
      <c r="F136" s="106"/>
      <c r="G136" s="106">
        <v>201747000017</v>
      </c>
      <c r="H136" s="106" t="s">
        <v>1044</v>
      </c>
      <c r="I136" s="106" t="s">
        <v>261</v>
      </c>
      <c r="J136" s="106" t="s">
        <v>262</v>
      </c>
      <c r="K136" s="107" t="s">
        <v>265</v>
      </c>
      <c r="L136" s="106">
        <v>1</v>
      </c>
      <c r="M136" s="106" t="s">
        <v>82</v>
      </c>
      <c r="N136" s="106"/>
      <c r="O136" s="106"/>
      <c r="P136" s="106">
        <v>1</v>
      </c>
      <c r="Q136" s="106"/>
      <c r="R136" s="106">
        <f t="shared" ref="R136:R195" si="7">+N136+O136+P136+Q136</f>
        <v>1</v>
      </c>
      <c r="S136" s="109" t="s">
        <v>83</v>
      </c>
      <c r="T136" s="109" t="s">
        <v>84</v>
      </c>
      <c r="U136" s="164" t="s">
        <v>163</v>
      </c>
      <c r="V136" s="109" t="s">
        <v>156</v>
      </c>
      <c r="W136" s="109" t="s">
        <v>14</v>
      </c>
      <c r="X136" s="251">
        <v>9000000</v>
      </c>
      <c r="Y136" s="109" t="s">
        <v>87</v>
      </c>
      <c r="Z136" s="109" t="s">
        <v>157</v>
      </c>
      <c r="AA136" s="109" t="s">
        <v>158</v>
      </c>
      <c r="AB136" s="110">
        <v>0</v>
      </c>
      <c r="AC136" s="111">
        <v>3</v>
      </c>
      <c r="AD136" s="111">
        <v>60</v>
      </c>
      <c r="AE136" s="111">
        <v>2</v>
      </c>
      <c r="AF136" s="112">
        <f t="shared" si="6"/>
        <v>65</v>
      </c>
      <c r="AG136" s="113" t="s">
        <v>266</v>
      </c>
      <c r="AH136" s="113" t="s">
        <v>14</v>
      </c>
      <c r="AI136" s="114"/>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6"/>
    </row>
    <row r="137" spans="1:123" s="117" customFormat="1" ht="195.75" customHeight="1" x14ac:dyDescent="0.25">
      <c r="A137" s="106" t="s">
        <v>29</v>
      </c>
      <c r="B137" s="199" t="s">
        <v>259</v>
      </c>
      <c r="C137" s="106" t="s">
        <v>260</v>
      </c>
      <c r="D137" s="106" t="s">
        <v>30</v>
      </c>
      <c r="E137" s="106"/>
      <c r="F137" s="106"/>
      <c r="G137" s="106">
        <v>201747000017</v>
      </c>
      <c r="H137" s="106" t="s">
        <v>1044</v>
      </c>
      <c r="I137" s="106" t="s">
        <v>261</v>
      </c>
      <c r="J137" s="106" t="s">
        <v>262</v>
      </c>
      <c r="K137" s="107" t="s">
        <v>267</v>
      </c>
      <c r="L137" s="106">
        <v>5</v>
      </c>
      <c r="M137" s="106" t="s">
        <v>82</v>
      </c>
      <c r="N137" s="106">
        <v>1</v>
      </c>
      <c r="O137" s="106">
        <v>1</v>
      </c>
      <c r="P137" s="106">
        <v>2</v>
      </c>
      <c r="Q137" s="106">
        <v>1</v>
      </c>
      <c r="R137" s="106">
        <f t="shared" si="7"/>
        <v>5</v>
      </c>
      <c r="S137" s="109" t="s">
        <v>83</v>
      </c>
      <c r="T137" s="109" t="s">
        <v>84</v>
      </c>
      <c r="U137" s="109" t="s">
        <v>268</v>
      </c>
      <c r="V137" s="109" t="s">
        <v>156</v>
      </c>
      <c r="W137" s="109" t="s">
        <v>14</v>
      </c>
      <c r="X137" s="251">
        <v>45000000</v>
      </c>
      <c r="Y137" s="109" t="s">
        <v>87</v>
      </c>
      <c r="Z137" s="109" t="s">
        <v>157</v>
      </c>
      <c r="AA137" s="109" t="s">
        <v>158</v>
      </c>
      <c r="AB137" s="110">
        <v>0</v>
      </c>
      <c r="AC137" s="111">
        <v>14</v>
      </c>
      <c r="AD137" s="111">
        <v>50</v>
      </c>
      <c r="AE137" s="111">
        <v>15</v>
      </c>
      <c r="AF137" s="112">
        <f t="shared" si="6"/>
        <v>79</v>
      </c>
      <c r="AG137" s="113" t="s">
        <v>269</v>
      </c>
      <c r="AH137" s="113" t="s">
        <v>14</v>
      </c>
      <c r="AI137" s="114"/>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5"/>
      <c r="DG137" s="115"/>
      <c r="DH137" s="115"/>
      <c r="DI137" s="115"/>
      <c r="DJ137" s="115"/>
      <c r="DK137" s="115"/>
      <c r="DL137" s="115"/>
      <c r="DM137" s="115"/>
      <c r="DN137" s="115"/>
      <c r="DO137" s="115"/>
      <c r="DP137" s="115"/>
      <c r="DQ137" s="115"/>
      <c r="DR137" s="115"/>
      <c r="DS137" s="116"/>
    </row>
    <row r="138" spans="1:123" s="117" customFormat="1" ht="210.75" customHeight="1" x14ac:dyDescent="0.25">
      <c r="A138" s="106" t="s">
        <v>29</v>
      </c>
      <c r="B138" s="199" t="s">
        <v>259</v>
      </c>
      <c r="C138" s="106" t="s">
        <v>260</v>
      </c>
      <c r="D138" s="106" t="s">
        <v>30</v>
      </c>
      <c r="E138" s="106"/>
      <c r="F138" s="106"/>
      <c r="G138" s="106">
        <v>201747000017</v>
      </c>
      <c r="H138" s="106" t="s">
        <v>1044</v>
      </c>
      <c r="I138" s="106" t="s">
        <v>261</v>
      </c>
      <c r="J138" s="106" t="s">
        <v>262</v>
      </c>
      <c r="K138" s="107" t="s">
        <v>1016</v>
      </c>
      <c r="L138" s="106">
        <v>1</v>
      </c>
      <c r="M138" s="106" t="s">
        <v>82</v>
      </c>
      <c r="N138" s="106"/>
      <c r="O138" s="106"/>
      <c r="P138" s="106">
        <v>1</v>
      </c>
      <c r="Q138" s="106"/>
      <c r="R138" s="106">
        <v>1</v>
      </c>
      <c r="S138" s="109" t="s">
        <v>83</v>
      </c>
      <c r="T138" s="109"/>
      <c r="U138" s="109" t="s">
        <v>268</v>
      </c>
      <c r="V138" s="109" t="s">
        <v>156</v>
      </c>
      <c r="W138" s="109" t="s">
        <v>14</v>
      </c>
      <c r="X138" s="251">
        <v>30000000</v>
      </c>
      <c r="Y138" s="109" t="s">
        <v>87</v>
      </c>
      <c r="Z138" s="109" t="s">
        <v>157</v>
      </c>
      <c r="AA138" s="109" t="s">
        <v>158</v>
      </c>
      <c r="AB138" s="110">
        <v>0</v>
      </c>
      <c r="AC138" s="111">
        <v>14</v>
      </c>
      <c r="AD138" s="111">
        <v>50</v>
      </c>
      <c r="AE138" s="111">
        <v>15</v>
      </c>
      <c r="AF138" s="112">
        <f>AB138+AC138+AD138+AE138</f>
        <v>79</v>
      </c>
      <c r="AG138" s="113" t="s">
        <v>269</v>
      </c>
      <c r="AH138" s="113" t="s">
        <v>14</v>
      </c>
      <c r="AI138" s="114"/>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6"/>
    </row>
    <row r="139" spans="1:123" s="117" customFormat="1" ht="213.75" customHeight="1" x14ac:dyDescent="0.25">
      <c r="A139" s="106" t="s">
        <v>29</v>
      </c>
      <c r="B139" s="199" t="s">
        <v>259</v>
      </c>
      <c r="C139" s="106" t="s">
        <v>260</v>
      </c>
      <c r="D139" s="106" t="s">
        <v>30</v>
      </c>
      <c r="E139" s="106"/>
      <c r="F139" s="106"/>
      <c r="G139" s="106">
        <v>201747000017</v>
      </c>
      <c r="H139" s="106" t="s">
        <v>1044</v>
      </c>
      <c r="I139" s="106" t="s">
        <v>261</v>
      </c>
      <c r="J139" s="106" t="s">
        <v>262</v>
      </c>
      <c r="K139" s="107" t="s">
        <v>270</v>
      </c>
      <c r="L139" s="106">
        <v>17</v>
      </c>
      <c r="M139" s="106" t="s">
        <v>82</v>
      </c>
      <c r="N139" s="106"/>
      <c r="O139" s="106">
        <v>5</v>
      </c>
      <c r="P139" s="106">
        <v>5</v>
      </c>
      <c r="Q139" s="106">
        <v>7</v>
      </c>
      <c r="R139" s="106">
        <f t="shared" si="7"/>
        <v>17</v>
      </c>
      <c r="S139" s="109" t="s">
        <v>83</v>
      </c>
      <c r="T139" s="109" t="s">
        <v>84</v>
      </c>
      <c r="U139" s="109" t="s">
        <v>85</v>
      </c>
      <c r="V139" s="109" t="s">
        <v>156</v>
      </c>
      <c r="W139" s="109" t="s">
        <v>14</v>
      </c>
      <c r="X139" s="251">
        <v>30000000</v>
      </c>
      <c r="Y139" s="109" t="s">
        <v>87</v>
      </c>
      <c r="Z139" s="109" t="s">
        <v>157</v>
      </c>
      <c r="AA139" s="109" t="s">
        <v>158</v>
      </c>
      <c r="AB139" s="110">
        <v>0</v>
      </c>
      <c r="AC139" s="111">
        <v>14</v>
      </c>
      <c r="AD139" s="111">
        <v>50</v>
      </c>
      <c r="AE139" s="111">
        <v>15</v>
      </c>
      <c r="AF139" s="112">
        <f t="shared" si="6"/>
        <v>79</v>
      </c>
      <c r="AG139" s="113" t="s">
        <v>271</v>
      </c>
      <c r="AH139" s="113" t="s">
        <v>14</v>
      </c>
      <c r="AI139" s="114"/>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6"/>
    </row>
    <row r="140" spans="1:123" s="117" customFormat="1" ht="172.5" customHeight="1" x14ac:dyDescent="0.25">
      <c r="A140" s="106" t="s">
        <v>29</v>
      </c>
      <c r="B140" s="199" t="s">
        <v>259</v>
      </c>
      <c r="C140" s="106" t="s">
        <v>260</v>
      </c>
      <c r="D140" s="106" t="s">
        <v>30</v>
      </c>
      <c r="E140" s="106"/>
      <c r="F140" s="106"/>
      <c r="G140" s="106">
        <v>201747000017</v>
      </c>
      <c r="H140" s="106" t="s">
        <v>1044</v>
      </c>
      <c r="I140" s="106" t="s">
        <v>261</v>
      </c>
      <c r="J140" s="106" t="s">
        <v>262</v>
      </c>
      <c r="K140" s="107" t="s">
        <v>272</v>
      </c>
      <c r="L140" s="106">
        <v>92</v>
      </c>
      <c r="M140" s="106" t="s">
        <v>82</v>
      </c>
      <c r="N140" s="106"/>
      <c r="O140" s="106">
        <v>46</v>
      </c>
      <c r="P140" s="106">
        <v>46</v>
      </c>
      <c r="Q140" s="106"/>
      <c r="R140" s="106">
        <f t="shared" si="7"/>
        <v>92</v>
      </c>
      <c r="S140" s="109" t="s">
        <v>83</v>
      </c>
      <c r="T140" s="109" t="s">
        <v>84</v>
      </c>
      <c r="U140" s="109" t="s">
        <v>85</v>
      </c>
      <c r="V140" s="109" t="s">
        <v>156</v>
      </c>
      <c r="W140" s="109" t="s">
        <v>14</v>
      </c>
      <c r="X140" s="251">
        <v>45000000</v>
      </c>
      <c r="Y140" s="109" t="s">
        <v>87</v>
      </c>
      <c r="Z140" s="109" t="s">
        <v>157</v>
      </c>
      <c r="AA140" s="109" t="s">
        <v>158</v>
      </c>
      <c r="AB140" s="110">
        <v>0</v>
      </c>
      <c r="AC140" s="111"/>
      <c r="AD140" s="111"/>
      <c r="AE140" s="111"/>
      <c r="AF140" s="112">
        <f t="shared" si="6"/>
        <v>0</v>
      </c>
      <c r="AG140" s="113" t="s">
        <v>273</v>
      </c>
      <c r="AH140" s="113" t="s">
        <v>14</v>
      </c>
      <c r="AI140" s="114"/>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6"/>
    </row>
    <row r="141" spans="1:123" s="117" customFormat="1" ht="234" customHeight="1" x14ac:dyDescent="0.25">
      <c r="A141" s="106" t="s">
        <v>29</v>
      </c>
      <c r="B141" s="199" t="s">
        <v>259</v>
      </c>
      <c r="C141" s="106" t="s">
        <v>260</v>
      </c>
      <c r="D141" s="106" t="s">
        <v>30</v>
      </c>
      <c r="E141" s="106"/>
      <c r="F141" s="106"/>
      <c r="G141" s="106">
        <v>201747000017</v>
      </c>
      <c r="H141" s="106" t="s">
        <v>1044</v>
      </c>
      <c r="I141" s="106" t="s">
        <v>261</v>
      </c>
      <c r="J141" s="106" t="s">
        <v>262</v>
      </c>
      <c r="K141" s="107" t="s">
        <v>274</v>
      </c>
      <c r="L141" s="106">
        <v>1</v>
      </c>
      <c r="M141" s="106" t="s">
        <v>82</v>
      </c>
      <c r="N141" s="106"/>
      <c r="O141" s="106">
        <v>1</v>
      </c>
      <c r="P141" s="106"/>
      <c r="Q141" s="106"/>
      <c r="R141" s="106">
        <f t="shared" si="7"/>
        <v>1</v>
      </c>
      <c r="S141" s="109" t="s">
        <v>83</v>
      </c>
      <c r="T141" s="109" t="s">
        <v>84</v>
      </c>
      <c r="U141" s="109" t="s">
        <v>163</v>
      </c>
      <c r="V141" s="109" t="s">
        <v>156</v>
      </c>
      <c r="W141" s="109" t="s">
        <v>14</v>
      </c>
      <c r="X141" s="251">
        <v>9000000</v>
      </c>
      <c r="Y141" s="109" t="s">
        <v>87</v>
      </c>
      <c r="Z141" s="109" t="s">
        <v>157</v>
      </c>
      <c r="AA141" s="109" t="s">
        <v>158</v>
      </c>
      <c r="AB141" s="110">
        <v>0</v>
      </c>
      <c r="AC141" s="111">
        <v>14</v>
      </c>
      <c r="AD141" s="111">
        <v>50</v>
      </c>
      <c r="AE141" s="111">
        <v>15</v>
      </c>
      <c r="AF141" s="112">
        <f t="shared" si="6"/>
        <v>79</v>
      </c>
      <c r="AG141" s="113" t="s">
        <v>275</v>
      </c>
      <c r="AH141" s="113" t="s">
        <v>14</v>
      </c>
      <c r="AI141" s="114"/>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6"/>
    </row>
    <row r="142" spans="1:123" s="117" customFormat="1" ht="252.75" customHeight="1" x14ac:dyDescent="0.25">
      <c r="A142" s="106" t="s">
        <v>29</v>
      </c>
      <c r="B142" s="199" t="s">
        <v>259</v>
      </c>
      <c r="C142" s="106" t="s">
        <v>260</v>
      </c>
      <c r="D142" s="106" t="s">
        <v>30</v>
      </c>
      <c r="E142" s="106"/>
      <c r="F142" s="106"/>
      <c r="G142" s="106">
        <v>201747000017</v>
      </c>
      <c r="H142" s="106" t="s">
        <v>1044</v>
      </c>
      <c r="I142" s="106" t="s">
        <v>261</v>
      </c>
      <c r="J142" s="106" t="s">
        <v>262</v>
      </c>
      <c r="K142" s="107" t="s">
        <v>276</v>
      </c>
      <c r="L142" s="106">
        <v>29</v>
      </c>
      <c r="M142" s="106" t="s">
        <v>82</v>
      </c>
      <c r="N142" s="106">
        <v>4</v>
      </c>
      <c r="O142" s="106">
        <v>8</v>
      </c>
      <c r="P142" s="106">
        <v>9</v>
      </c>
      <c r="Q142" s="106">
        <v>8</v>
      </c>
      <c r="R142" s="106">
        <f t="shared" si="7"/>
        <v>29</v>
      </c>
      <c r="S142" s="109" t="s">
        <v>83</v>
      </c>
      <c r="T142" s="109" t="s">
        <v>84</v>
      </c>
      <c r="U142" s="109" t="s">
        <v>140</v>
      </c>
      <c r="V142" s="109" t="s">
        <v>156</v>
      </c>
      <c r="W142" s="109" t="s">
        <v>14</v>
      </c>
      <c r="X142" s="251">
        <v>0</v>
      </c>
      <c r="Y142" s="109" t="s">
        <v>87</v>
      </c>
      <c r="Z142" s="109" t="s">
        <v>157</v>
      </c>
      <c r="AA142" s="109" t="s">
        <v>158</v>
      </c>
      <c r="AB142" s="110">
        <v>0</v>
      </c>
      <c r="AC142" s="111">
        <v>14</v>
      </c>
      <c r="AD142" s="111">
        <v>50</v>
      </c>
      <c r="AE142" s="111">
        <v>15</v>
      </c>
      <c r="AF142" s="112">
        <f t="shared" si="6"/>
        <v>79</v>
      </c>
      <c r="AG142" s="113" t="s">
        <v>277</v>
      </c>
      <c r="AH142" s="113" t="s">
        <v>14</v>
      </c>
      <c r="AI142" s="114"/>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6"/>
    </row>
    <row r="143" spans="1:123" s="117" customFormat="1" ht="222.75" customHeight="1" x14ac:dyDescent="0.25">
      <c r="A143" s="106" t="s">
        <v>29</v>
      </c>
      <c r="B143" s="199" t="s">
        <v>259</v>
      </c>
      <c r="C143" s="106" t="s">
        <v>260</v>
      </c>
      <c r="D143" s="106" t="s">
        <v>30</v>
      </c>
      <c r="E143" s="106"/>
      <c r="F143" s="106"/>
      <c r="G143" s="106">
        <v>201747000017</v>
      </c>
      <c r="H143" s="106" t="s">
        <v>1044</v>
      </c>
      <c r="I143" s="106" t="s">
        <v>261</v>
      </c>
      <c r="J143" s="106" t="s">
        <v>262</v>
      </c>
      <c r="K143" s="107" t="s">
        <v>278</v>
      </c>
      <c r="L143" s="106">
        <v>29</v>
      </c>
      <c r="M143" s="106" t="s">
        <v>82</v>
      </c>
      <c r="N143" s="106">
        <v>4</v>
      </c>
      <c r="O143" s="106">
        <v>8</v>
      </c>
      <c r="P143" s="106">
        <v>9</v>
      </c>
      <c r="Q143" s="106">
        <v>8</v>
      </c>
      <c r="R143" s="106">
        <f>+N143+O143+P143+Q143</f>
        <v>29</v>
      </c>
      <c r="S143" s="109" t="s">
        <v>83</v>
      </c>
      <c r="T143" s="109" t="s">
        <v>84</v>
      </c>
      <c r="U143" s="109" t="s">
        <v>85</v>
      </c>
      <c r="V143" s="109" t="s">
        <v>156</v>
      </c>
      <c r="W143" s="109" t="s">
        <v>14</v>
      </c>
      <c r="X143" s="251">
        <v>50000000</v>
      </c>
      <c r="Y143" s="109" t="s">
        <v>87</v>
      </c>
      <c r="Z143" s="109" t="s">
        <v>157</v>
      </c>
      <c r="AA143" s="109" t="s">
        <v>158</v>
      </c>
      <c r="AB143" s="110">
        <v>0</v>
      </c>
      <c r="AC143" s="111">
        <v>14</v>
      </c>
      <c r="AD143" s="111">
        <v>50</v>
      </c>
      <c r="AE143" s="111">
        <v>15</v>
      </c>
      <c r="AF143" s="112">
        <f t="shared" si="6"/>
        <v>79</v>
      </c>
      <c r="AG143" s="113" t="s">
        <v>279</v>
      </c>
      <c r="AH143" s="113" t="s">
        <v>14</v>
      </c>
      <c r="AI143" s="114"/>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6"/>
    </row>
    <row r="144" spans="1:123" s="117" customFormat="1" ht="135" customHeight="1" x14ac:dyDescent="0.25">
      <c r="A144" s="106" t="s">
        <v>29</v>
      </c>
      <c r="B144" s="199" t="s">
        <v>280</v>
      </c>
      <c r="C144" s="106" t="s">
        <v>260</v>
      </c>
      <c r="D144" s="106" t="s">
        <v>31</v>
      </c>
      <c r="E144" s="106"/>
      <c r="F144" s="106"/>
      <c r="G144" s="106">
        <v>201747000017</v>
      </c>
      <c r="H144" s="106" t="s">
        <v>1044</v>
      </c>
      <c r="I144" s="106" t="s">
        <v>281</v>
      </c>
      <c r="J144" s="106" t="s">
        <v>282</v>
      </c>
      <c r="K144" s="107" t="s">
        <v>283</v>
      </c>
      <c r="L144" s="106">
        <v>5</v>
      </c>
      <c r="M144" s="106" t="s">
        <v>82</v>
      </c>
      <c r="N144" s="106"/>
      <c r="O144" s="106">
        <v>4</v>
      </c>
      <c r="P144" s="106">
        <v>4</v>
      </c>
      <c r="Q144" s="106">
        <v>2</v>
      </c>
      <c r="R144" s="106">
        <f t="shared" si="7"/>
        <v>10</v>
      </c>
      <c r="S144" s="109" t="s">
        <v>83</v>
      </c>
      <c r="T144" s="109" t="s">
        <v>84</v>
      </c>
      <c r="U144" s="109" t="s">
        <v>85</v>
      </c>
      <c r="V144" s="109" t="s">
        <v>156</v>
      </c>
      <c r="W144" s="109" t="s">
        <v>14</v>
      </c>
      <c r="X144" s="251">
        <v>50000000</v>
      </c>
      <c r="Y144" s="109" t="s">
        <v>87</v>
      </c>
      <c r="Z144" s="109" t="s">
        <v>157</v>
      </c>
      <c r="AA144" s="109" t="s">
        <v>158</v>
      </c>
      <c r="AB144" s="110">
        <v>0</v>
      </c>
      <c r="AC144" s="111">
        <v>14</v>
      </c>
      <c r="AD144" s="111">
        <v>50</v>
      </c>
      <c r="AE144" s="111">
        <v>15</v>
      </c>
      <c r="AF144" s="112">
        <f t="shared" si="6"/>
        <v>79</v>
      </c>
      <c r="AG144" s="113" t="s">
        <v>284</v>
      </c>
      <c r="AH144" s="113" t="s">
        <v>14</v>
      </c>
      <c r="AI144" s="114"/>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6"/>
    </row>
    <row r="145" spans="1:123" s="117" customFormat="1" ht="135" customHeight="1" x14ac:dyDescent="0.25">
      <c r="A145" s="106" t="s">
        <v>29</v>
      </c>
      <c r="B145" s="199" t="s">
        <v>280</v>
      </c>
      <c r="C145" s="106" t="s">
        <v>260</v>
      </c>
      <c r="D145" s="106" t="s">
        <v>31</v>
      </c>
      <c r="E145" s="106"/>
      <c r="F145" s="106"/>
      <c r="G145" s="106">
        <v>201747000017</v>
      </c>
      <c r="H145" s="106" t="s">
        <v>1044</v>
      </c>
      <c r="I145" s="106" t="s">
        <v>281</v>
      </c>
      <c r="J145" s="106" t="s">
        <v>282</v>
      </c>
      <c r="K145" s="107" t="s">
        <v>285</v>
      </c>
      <c r="L145" s="106">
        <v>1</v>
      </c>
      <c r="M145" s="106" t="s">
        <v>82</v>
      </c>
      <c r="N145" s="106"/>
      <c r="O145" s="106"/>
      <c r="P145" s="106">
        <v>1</v>
      </c>
      <c r="Q145" s="106"/>
      <c r="R145" s="106">
        <f t="shared" si="7"/>
        <v>1</v>
      </c>
      <c r="S145" s="109" t="s">
        <v>83</v>
      </c>
      <c r="T145" s="109" t="s">
        <v>84</v>
      </c>
      <c r="U145" s="109" t="s">
        <v>85</v>
      </c>
      <c r="V145" s="109" t="s">
        <v>156</v>
      </c>
      <c r="W145" s="109" t="s">
        <v>14</v>
      </c>
      <c r="X145" s="251">
        <v>47380000</v>
      </c>
      <c r="Y145" s="109" t="s">
        <v>87</v>
      </c>
      <c r="Z145" s="109" t="s">
        <v>157</v>
      </c>
      <c r="AA145" s="109" t="s">
        <v>158</v>
      </c>
      <c r="AB145" s="110">
        <v>0</v>
      </c>
      <c r="AC145" s="111">
        <v>14</v>
      </c>
      <c r="AD145" s="111">
        <v>50</v>
      </c>
      <c r="AE145" s="111">
        <v>15</v>
      </c>
      <c r="AF145" s="112">
        <f t="shared" si="6"/>
        <v>79</v>
      </c>
      <c r="AG145" s="113" t="s">
        <v>286</v>
      </c>
      <c r="AH145" s="113" t="s">
        <v>14</v>
      </c>
      <c r="AI145" s="114"/>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6"/>
    </row>
    <row r="146" spans="1:123" s="117" customFormat="1" ht="120" x14ac:dyDescent="0.25">
      <c r="A146" s="106" t="s">
        <v>29</v>
      </c>
      <c r="B146" s="199" t="s">
        <v>280</v>
      </c>
      <c r="C146" s="106" t="s">
        <v>260</v>
      </c>
      <c r="D146" s="106" t="s">
        <v>31</v>
      </c>
      <c r="E146" s="106"/>
      <c r="F146" s="106"/>
      <c r="G146" s="106">
        <v>201747000017</v>
      </c>
      <c r="H146" s="106" t="s">
        <v>1044</v>
      </c>
      <c r="I146" s="106" t="s">
        <v>281</v>
      </c>
      <c r="J146" s="106" t="s">
        <v>282</v>
      </c>
      <c r="K146" s="107" t="s">
        <v>287</v>
      </c>
      <c r="L146" s="106">
        <v>4</v>
      </c>
      <c r="M146" s="106" t="s">
        <v>82</v>
      </c>
      <c r="N146" s="106">
        <v>1</v>
      </c>
      <c r="O146" s="106">
        <v>1</v>
      </c>
      <c r="P146" s="106">
        <v>1</v>
      </c>
      <c r="Q146" s="106">
        <v>1</v>
      </c>
      <c r="R146" s="106">
        <f t="shared" si="7"/>
        <v>4</v>
      </c>
      <c r="S146" s="109" t="s">
        <v>104</v>
      </c>
      <c r="T146" s="109" t="s">
        <v>105</v>
      </c>
      <c r="U146" s="109" t="s">
        <v>115</v>
      </c>
      <c r="V146" s="109" t="s">
        <v>156</v>
      </c>
      <c r="W146" s="109" t="s">
        <v>14</v>
      </c>
      <c r="X146" s="251">
        <v>4000000</v>
      </c>
      <c r="Y146" s="109" t="s">
        <v>87</v>
      </c>
      <c r="Z146" s="109" t="s">
        <v>157</v>
      </c>
      <c r="AA146" s="109" t="s">
        <v>158</v>
      </c>
      <c r="AB146" s="110">
        <v>0</v>
      </c>
      <c r="AC146" s="111">
        <v>14</v>
      </c>
      <c r="AD146" s="111">
        <v>50</v>
      </c>
      <c r="AE146" s="111">
        <v>15</v>
      </c>
      <c r="AF146" s="112">
        <f t="shared" si="6"/>
        <v>79</v>
      </c>
      <c r="AG146" s="113" t="s">
        <v>288</v>
      </c>
      <c r="AH146" s="113" t="s">
        <v>14</v>
      </c>
      <c r="AI146" s="114"/>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6"/>
    </row>
    <row r="147" spans="1:123" s="117" customFormat="1" ht="120" x14ac:dyDescent="0.25">
      <c r="A147" s="106" t="s">
        <v>29</v>
      </c>
      <c r="B147" s="199" t="s">
        <v>280</v>
      </c>
      <c r="C147" s="106" t="s">
        <v>260</v>
      </c>
      <c r="D147" s="106" t="s">
        <v>31</v>
      </c>
      <c r="E147" s="106"/>
      <c r="F147" s="106"/>
      <c r="G147" s="106">
        <v>201747000017</v>
      </c>
      <c r="H147" s="106" t="s">
        <v>1044</v>
      </c>
      <c r="I147" s="106" t="s">
        <v>281</v>
      </c>
      <c r="J147" s="106" t="s">
        <v>282</v>
      </c>
      <c r="K147" s="107" t="s">
        <v>289</v>
      </c>
      <c r="L147" s="106">
        <v>4</v>
      </c>
      <c r="M147" s="106" t="s">
        <v>82</v>
      </c>
      <c r="N147" s="106">
        <v>1</v>
      </c>
      <c r="O147" s="106">
        <v>1</v>
      </c>
      <c r="P147" s="106">
        <v>1</v>
      </c>
      <c r="Q147" s="106">
        <v>1</v>
      </c>
      <c r="R147" s="106">
        <f t="shared" si="7"/>
        <v>4</v>
      </c>
      <c r="S147" s="109" t="s">
        <v>104</v>
      </c>
      <c r="T147" s="109" t="s">
        <v>105</v>
      </c>
      <c r="U147" s="109" t="s">
        <v>145</v>
      </c>
      <c r="V147" s="109" t="s">
        <v>156</v>
      </c>
      <c r="W147" s="109"/>
      <c r="X147" s="251">
        <v>0</v>
      </c>
      <c r="Y147" s="109" t="s">
        <v>87</v>
      </c>
      <c r="Z147" s="109" t="s">
        <v>157</v>
      </c>
      <c r="AA147" s="109" t="s">
        <v>158</v>
      </c>
      <c r="AB147" s="110">
        <v>0</v>
      </c>
      <c r="AC147" s="111">
        <v>1</v>
      </c>
      <c r="AD147" s="111">
        <v>100</v>
      </c>
      <c r="AE147" s="111"/>
      <c r="AF147" s="112">
        <f t="shared" si="6"/>
        <v>101</v>
      </c>
      <c r="AG147" s="113" t="s">
        <v>290</v>
      </c>
      <c r="AH147" s="113" t="s">
        <v>14</v>
      </c>
      <c r="AI147" s="114"/>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6"/>
    </row>
    <row r="148" spans="1:123" s="117" customFormat="1" ht="120" x14ac:dyDescent="0.25">
      <c r="A148" s="106" t="s">
        <v>29</v>
      </c>
      <c r="B148" s="199" t="s">
        <v>280</v>
      </c>
      <c r="C148" s="106" t="s">
        <v>260</v>
      </c>
      <c r="D148" s="106" t="s">
        <v>31</v>
      </c>
      <c r="E148" s="106"/>
      <c r="F148" s="106"/>
      <c r="G148" s="106">
        <v>201747000017</v>
      </c>
      <c r="H148" s="106" t="s">
        <v>1044</v>
      </c>
      <c r="I148" s="106" t="s">
        <v>281</v>
      </c>
      <c r="J148" s="106" t="s">
        <v>282</v>
      </c>
      <c r="K148" s="107" t="s">
        <v>291</v>
      </c>
      <c r="L148" s="106">
        <v>2</v>
      </c>
      <c r="M148" s="106" t="s">
        <v>82</v>
      </c>
      <c r="N148" s="106"/>
      <c r="O148" s="106">
        <v>1</v>
      </c>
      <c r="P148" s="106"/>
      <c r="Q148" s="106">
        <v>1</v>
      </c>
      <c r="R148" s="106">
        <f t="shared" si="7"/>
        <v>2</v>
      </c>
      <c r="S148" s="109" t="s">
        <v>104</v>
      </c>
      <c r="T148" s="109" t="s">
        <v>105</v>
      </c>
      <c r="U148" s="109" t="s">
        <v>112</v>
      </c>
      <c r="V148" s="109" t="s">
        <v>156</v>
      </c>
      <c r="W148" s="109"/>
      <c r="X148" s="251">
        <v>0</v>
      </c>
      <c r="Y148" s="109" t="s">
        <v>87</v>
      </c>
      <c r="Z148" s="109" t="s">
        <v>157</v>
      </c>
      <c r="AA148" s="109" t="s">
        <v>158</v>
      </c>
      <c r="AB148" s="110">
        <v>0</v>
      </c>
      <c r="AC148" s="111">
        <v>14</v>
      </c>
      <c r="AD148" s="111">
        <v>50</v>
      </c>
      <c r="AE148" s="111">
        <v>15</v>
      </c>
      <c r="AF148" s="112">
        <f t="shared" si="6"/>
        <v>79</v>
      </c>
      <c r="AG148" s="113" t="s">
        <v>292</v>
      </c>
      <c r="AH148" s="113" t="s">
        <v>14</v>
      </c>
      <c r="AI148" s="114"/>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6"/>
    </row>
    <row r="149" spans="1:123" s="117" customFormat="1" ht="120" x14ac:dyDescent="0.25">
      <c r="A149" s="106" t="s">
        <v>29</v>
      </c>
      <c r="B149" s="199" t="s">
        <v>280</v>
      </c>
      <c r="C149" s="106" t="s">
        <v>260</v>
      </c>
      <c r="D149" s="106" t="s">
        <v>31</v>
      </c>
      <c r="E149" s="106"/>
      <c r="F149" s="106"/>
      <c r="G149" s="106">
        <v>201747000017</v>
      </c>
      <c r="H149" s="106" t="s">
        <v>1044</v>
      </c>
      <c r="I149" s="106" t="s">
        <v>281</v>
      </c>
      <c r="J149" s="106" t="s">
        <v>282</v>
      </c>
      <c r="K149" s="107" t="s">
        <v>293</v>
      </c>
      <c r="L149" s="106">
        <v>100</v>
      </c>
      <c r="M149" s="106" t="s">
        <v>441</v>
      </c>
      <c r="N149" s="106">
        <v>25</v>
      </c>
      <c r="O149" s="106">
        <v>25</v>
      </c>
      <c r="P149" s="106">
        <v>25</v>
      </c>
      <c r="Q149" s="106">
        <v>25</v>
      </c>
      <c r="R149" s="106">
        <v>100</v>
      </c>
      <c r="S149" s="109" t="s">
        <v>104</v>
      </c>
      <c r="T149" s="109" t="s">
        <v>105</v>
      </c>
      <c r="U149" s="109" t="s">
        <v>145</v>
      </c>
      <c r="V149" s="109" t="s">
        <v>156</v>
      </c>
      <c r="W149" s="109"/>
      <c r="X149" s="251">
        <v>0</v>
      </c>
      <c r="Y149" s="109" t="s">
        <v>87</v>
      </c>
      <c r="Z149" s="109" t="s">
        <v>157</v>
      </c>
      <c r="AA149" s="109" t="s">
        <v>158</v>
      </c>
      <c r="AB149" s="110">
        <v>0</v>
      </c>
      <c r="AC149" s="111">
        <v>2</v>
      </c>
      <c r="AD149" s="111">
        <v>50</v>
      </c>
      <c r="AE149" s="111">
        <v>2</v>
      </c>
      <c r="AF149" s="112">
        <f t="shared" si="6"/>
        <v>54</v>
      </c>
      <c r="AG149" s="113" t="s">
        <v>294</v>
      </c>
      <c r="AH149" s="113" t="s">
        <v>14</v>
      </c>
      <c r="AI149" s="114"/>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6"/>
    </row>
    <row r="150" spans="1:123" s="117" customFormat="1" ht="135" customHeight="1" x14ac:dyDescent="0.25">
      <c r="A150" s="106" t="s">
        <v>29</v>
      </c>
      <c r="B150" s="199" t="s">
        <v>280</v>
      </c>
      <c r="C150" s="106" t="s">
        <v>260</v>
      </c>
      <c r="D150" s="106" t="s">
        <v>31</v>
      </c>
      <c r="E150" s="106"/>
      <c r="F150" s="106"/>
      <c r="G150" s="106">
        <v>201747000017</v>
      </c>
      <c r="H150" s="106" t="s">
        <v>1044</v>
      </c>
      <c r="I150" s="106" t="s">
        <v>281</v>
      </c>
      <c r="J150" s="106" t="s">
        <v>282</v>
      </c>
      <c r="K150" s="107" t="s">
        <v>295</v>
      </c>
      <c r="L150" s="106">
        <v>4</v>
      </c>
      <c r="M150" s="106" t="s">
        <v>82</v>
      </c>
      <c r="N150" s="106"/>
      <c r="O150" s="106">
        <v>2</v>
      </c>
      <c r="P150" s="106">
        <v>2</v>
      </c>
      <c r="Q150" s="106"/>
      <c r="R150" s="106">
        <f t="shared" si="7"/>
        <v>4</v>
      </c>
      <c r="S150" s="109" t="s">
        <v>104</v>
      </c>
      <c r="T150" s="109" t="s">
        <v>105</v>
      </c>
      <c r="U150" s="109" t="s">
        <v>113</v>
      </c>
      <c r="V150" s="109" t="s">
        <v>156</v>
      </c>
      <c r="W150" s="109" t="s">
        <v>14</v>
      </c>
      <c r="X150" s="251">
        <v>30000000</v>
      </c>
      <c r="Y150" s="109" t="s">
        <v>87</v>
      </c>
      <c r="Z150" s="109" t="s">
        <v>157</v>
      </c>
      <c r="AA150" s="109" t="s">
        <v>158</v>
      </c>
      <c r="AB150" s="110">
        <v>0</v>
      </c>
      <c r="AC150" s="111">
        <v>2</v>
      </c>
      <c r="AD150" s="111">
        <v>61</v>
      </c>
      <c r="AE150" s="111">
        <v>2</v>
      </c>
      <c r="AF150" s="112">
        <f t="shared" si="6"/>
        <v>65</v>
      </c>
      <c r="AG150" s="113" t="s">
        <v>296</v>
      </c>
      <c r="AH150" s="113" t="s">
        <v>14</v>
      </c>
      <c r="AI150" s="114"/>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6"/>
    </row>
    <row r="151" spans="1:123" s="117" customFormat="1" ht="180" x14ac:dyDescent="0.25">
      <c r="A151" s="106" t="s">
        <v>29</v>
      </c>
      <c r="B151" s="199" t="s">
        <v>259</v>
      </c>
      <c r="C151" s="106" t="s">
        <v>260</v>
      </c>
      <c r="D151" s="106" t="s">
        <v>30</v>
      </c>
      <c r="E151" s="106"/>
      <c r="F151" s="106"/>
      <c r="G151" s="106">
        <v>201747000017</v>
      </c>
      <c r="H151" s="106" t="s">
        <v>1044</v>
      </c>
      <c r="I151" s="106" t="s">
        <v>297</v>
      </c>
      <c r="J151" s="106" t="s">
        <v>298</v>
      </c>
      <c r="K151" s="107" t="s">
        <v>299</v>
      </c>
      <c r="L151" s="106">
        <v>1</v>
      </c>
      <c r="M151" s="106" t="s">
        <v>82</v>
      </c>
      <c r="N151" s="106"/>
      <c r="O151" s="106">
        <v>1</v>
      </c>
      <c r="P151" s="106"/>
      <c r="Q151" s="106"/>
      <c r="R151" s="106">
        <f t="shared" si="7"/>
        <v>1</v>
      </c>
      <c r="S151" s="109" t="s">
        <v>104</v>
      </c>
      <c r="T151" s="109" t="s">
        <v>105</v>
      </c>
      <c r="U151" s="109" t="s">
        <v>113</v>
      </c>
      <c r="V151" s="109" t="s">
        <v>156</v>
      </c>
      <c r="W151" s="109"/>
      <c r="X151" s="251">
        <v>0</v>
      </c>
      <c r="Y151" s="109" t="s">
        <v>87</v>
      </c>
      <c r="Z151" s="109" t="s">
        <v>157</v>
      </c>
      <c r="AA151" s="109" t="s">
        <v>158</v>
      </c>
      <c r="AB151" s="110">
        <v>0</v>
      </c>
      <c r="AC151" s="111">
        <v>2</v>
      </c>
      <c r="AD151" s="111">
        <v>50</v>
      </c>
      <c r="AE151" s="111">
        <v>2</v>
      </c>
      <c r="AF151" s="112">
        <f t="shared" si="6"/>
        <v>54</v>
      </c>
      <c r="AG151" s="113" t="s">
        <v>300</v>
      </c>
      <c r="AH151" s="113" t="s">
        <v>14</v>
      </c>
      <c r="AI151" s="114"/>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116"/>
    </row>
    <row r="152" spans="1:123" s="117" customFormat="1" ht="180" x14ac:dyDescent="0.25">
      <c r="A152" s="106" t="s">
        <v>29</v>
      </c>
      <c r="B152" s="199" t="s">
        <v>259</v>
      </c>
      <c r="C152" s="106" t="s">
        <v>260</v>
      </c>
      <c r="D152" s="106" t="s">
        <v>30</v>
      </c>
      <c r="E152" s="106"/>
      <c r="F152" s="106"/>
      <c r="G152" s="106">
        <v>201747000017</v>
      </c>
      <c r="H152" s="106" t="s">
        <v>1044</v>
      </c>
      <c r="I152" s="106" t="s">
        <v>297</v>
      </c>
      <c r="J152" s="106" t="s">
        <v>298</v>
      </c>
      <c r="K152" s="107" t="s">
        <v>301</v>
      </c>
      <c r="L152" s="106">
        <v>1</v>
      </c>
      <c r="M152" s="106" t="s">
        <v>82</v>
      </c>
      <c r="N152" s="106"/>
      <c r="O152" s="106">
        <v>1</v>
      </c>
      <c r="P152" s="106"/>
      <c r="Q152" s="106"/>
      <c r="R152" s="106">
        <f t="shared" si="7"/>
        <v>1</v>
      </c>
      <c r="S152" s="109" t="s">
        <v>104</v>
      </c>
      <c r="T152" s="109" t="s">
        <v>105</v>
      </c>
      <c r="U152" s="109" t="s">
        <v>113</v>
      </c>
      <c r="V152" s="109" t="s">
        <v>156</v>
      </c>
      <c r="W152" s="109" t="s">
        <v>14</v>
      </c>
      <c r="X152" s="251">
        <v>20000000</v>
      </c>
      <c r="Y152" s="109" t="s">
        <v>87</v>
      </c>
      <c r="Z152" s="109" t="s">
        <v>157</v>
      </c>
      <c r="AA152" s="109" t="s">
        <v>158</v>
      </c>
      <c r="AB152" s="110">
        <v>0</v>
      </c>
      <c r="AC152" s="111"/>
      <c r="AD152" s="111"/>
      <c r="AE152" s="111">
        <v>2</v>
      </c>
      <c r="AF152" s="112">
        <f t="shared" si="6"/>
        <v>2</v>
      </c>
      <c r="AG152" s="113" t="s">
        <v>302</v>
      </c>
      <c r="AH152" s="113" t="s">
        <v>14</v>
      </c>
      <c r="AI152" s="114"/>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c r="DM152" s="115"/>
      <c r="DN152" s="115"/>
      <c r="DO152" s="115"/>
      <c r="DP152" s="115"/>
      <c r="DQ152" s="115"/>
      <c r="DR152" s="115"/>
      <c r="DS152" s="116"/>
    </row>
    <row r="153" spans="1:123" s="117" customFormat="1" ht="162" customHeight="1" x14ac:dyDescent="0.25">
      <c r="A153" s="106" t="s">
        <v>29</v>
      </c>
      <c r="B153" s="199" t="s">
        <v>259</v>
      </c>
      <c r="C153" s="106" t="s">
        <v>260</v>
      </c>
      <c r="D153" s="106" t="s">
        <v>30</v>
      </c>
      <c r="E153" s="106"/>
      <c r="F153" s="106"/>
      <c r="G153" s="106">
        <v>201747000017</v>
      </c>
      <c r="H153" s="106" t="s">
        <v>1044</v>
      </c>
      <c r="I153" s="106" t="s">
        <v>297</v>
      </c>
      <c r="J153" s="106" t="s">
        <v>298</v>
      </c>
      <c r="K153" s="107" t="s">
        <v>303</v>
      </c>
      <c r="L153" s="106">
        <v>1</v>
      </c>
      <c r="M153" s="106" t="s">
        <v>82</v>
      </c>
      <c r="N153" s="106"/>
      <c r="O153" s="106">
        <v>1</v>
      </c>
      <c r="P153" s="106"/>
      <c r="Q153" s="106"/>
      <c r="R153" s="106">
        <f t="shared" si="7"/>
        <v>1</v>
      </c>
      <c r="S153" s="109" t="s">
        <v>104</v>
      </c>
      <c r="T153" s="109" t="s">
        <v>105</v>
      </c>
      <c r="U153" s="109" t="s">
        <v>113</v>
      </c>
      <c r="V153" s="109" t="s">
        <v>156</v>
      </c>
      <c r="W153" s="109" t="s">
        <v>14</v>
      </c>
      <c r="X153" s="251">
        <v>30000000</v>
      </c>
      <c r="Y153" s="109" t="s">
        <v>87</v>
      </c>
      <c r="Z153" s="109" t="s">
        <v>157</v>
      </c>
      <c r="AA153" s="109" t="s">
        <v>158</v>
      </c>
      <c r="AB153" s="110">
        <v>0</v>
      </c>
      <c r="AC153" s="111">
        <v>14</v>
      </c>
      <c r="AD153" s="111">
        <v>50</v>
      </c>
      <c r="AE153" s="111">
        <v>15</v>
      </c>
      <c r="AF153" s="112">
        <f t="shared" si="6"/>
        <v>79</v>
      </c>
      <c r="AG153" s="113" t="s">
        <v>304</v>
      </c>
      <c r="AH153" s="113" t="s">
        <v>14</v>
      </c>
      <c r="AI153" s="114"/>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6"/>
    </row>
    <row r="154" spans="1:123" s="117" customFormat="1" ht="180" x14ac:dyDescent="0.25">
      <c r="A154" s="106" t="s">
        <v>29</v>
      </c>
      <c r="B154" s="199" t="s">
        <v>259</v>
      </c>
      <c r="C154" s="106" t="s">
        <v>260</v>
      </c>
      <c r="D154" s="106" t="s">
        <v>30</v>
      </c>
      <c r="E154" s="106"/>
      <c r="F154" s="106"/>
      <c r="G154" s="106">
        <v>201747000017</v>
      </c>
      <c r="H154" s="106" t="s">
        <v>1044</v>
      </c>
      <c r="I154" s="106" t="s">
        <v>297</v>
      </c>
      <c r="J154" s="106" t="s">
        <v>298</v>
      </c>
      <c r="K154" s="107" t="s">
        <v>305</v>
      </c>
      <c r="L154" s="106">
        <v>29</v>
      </c>
      <c r="M154" s="106" t="s">
        <v>82</v>
      </c>
      <c r="N154" s="106">
        <v>4</v>
      </c>
      <c r="O154" s="106">
        <v>8</v>
      </c>
      <c r="P154" s="106">
        <v>9</v>
      </c>
      <c r="Q154" s="106">
        <v>8</v>
      </c>
      <c r="R154" s="106">
        <f t="shared" si="7"/>
        <v>29</v>
      </c>
      <c r="S154" s="109" t="s">
        <v>104</v>
      </c>
      <c r="T154" s="109" t="s">
        <v>105</v>
      </c>
      <c r="U154" s="109" t="s">
        <v>112</v>
      </c>
      <c r="V154" s="109" t="s">
        <v>156</v>
      </c>
      <c r="W154" s="109"/>
      <c r="X154" s="251">
        <v>0</v>
      </c>
      <c r="Y154" s="109" t="s">
        <v>87</v>
      </c>
      <c r="Z154" s="109" t="s">
        <v>157</v>
      </c>
      <c r="AA154" s="109" t="s">
        <v>158</v>
      </c>
      <c r="AB154" s="110">
        <v>0</v>
      </c>
      <c r="AC154" s="111">
        <v>4</v>
      </c>
      <c r="AD154" s="111">
        <v>80</v>
      </c>
      <c r="AE154" s="111">
        <v>1</v>
      </c>
      <c r="AF154" s="112">
        <f t="shared" si="6"/>
        <v>85</v>
      </c>
      <c r="AG154" s="113" t="s">
        <v>306</v>
      </c>
      <c r="AH154" s="113" t="s">
        <v>14</v>
      </c>
      <c r="AI154" s="114"/>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c r="DK154" s="115"/>
      <c r="DL154" s="115"/>
      <c r="DM154" s="115"/>
      <c r="DN154" s="115"/>
      <c r="DO154" s="115"/>
      <c r="DP154" s="115"/>
      <c r="DQ154" s="115"/>
      <c r="DR154" s="115"/>
      <c r="DS154" s="116"/>
    </row>
    <row r="155" spans="1:123" s="117" customFormat="1" ht="90" x14ac:dyDescent="0.25">
      <c r="A155" s="106" t="s">
        <v>29</v>
      </c>
      <c r="B155" s="199" t="s">
        <v>259</v>
      </c>
      <c r="C155" s="106" t="s">
        <v>260</v>
      </c>
      <c r="D155" s="106" t="s">
        <v>30</v>
      </c>
      <c r="E155" s="106"/>
      <c r="F155" s="106"/>
      <c r="G155" s="106">
        <v>201747000017</v>
      </c>
      <c r="H155" s="106" t="s">
        <v>1044</v>
      </c>
      <c r="I155" s="106" t="s">
        <v>307</v>
      </c>
      <c r="J155" s="106" t="s">
        <v>308</v>
      </c>
      <c r="K155" s="107" t="s">
        <v>309</v>
      </c>
      <c r="L155" s="106">
        <v>6</v>
      </c>
      <c r="M155" s="106" t="s">
        <v>82</v>
      </c>
      <c r="N155" s="106"/>
      <c r="O155" s="106">
        <v>2</v>
      </c>
      <c r="P155" s="106">
        <v>2</v>
      </c>
      <c r="Q155" s="106">
        <v>2</v>
      </c>
      <c r="R155" s="106">
        <f t="shared" si="7"/>
        <v>6</v>
      </c>
      <c r="S155" s="109" t="s">
        <v>83</v>
      </c>
      <c r="T155" s="109" t="s">
        <v>84</v>
      </c>
      <c r="U155" s="109" t="s">
        <v>85</v>
      </c>
      <c r="V155" s="109" t="s">
        <v>156</v>
      </c>
      <c r="W155" s="109" t="s">
        <v>14</v>
      </c>
      <c r="X155" s="251">
        <v>12000000</v>
      </c>
      <c r="Y155" s="109" t="s">
        <v>87</v>
      </c>
      <c r="Z155" s="109" t="s">
        <v>157</v>
      </c>
      <c r="AA155" s="109" t="s">
        <v>158</v>
      </c>
      <c r="AB155" s="110">
        <v>0</v>
      </c>
      <c r="AC155" s="111">
        <v>14</v>
      </c>
      <c r="AD155" s="111">
        <v>50</v>
      </c>
      <c r="AE155" s="111">
        <v>15</v>
      </c>
      <c r="AF155" s="112">
        <f t="shared" si="6"/>
        <v>79</v>
      </c>
      <c r="AG155" s="113" t="s">
        <v>310</v>
      </c>
      <c r="AH155" s="113" t="s">
        <v>14</v>
      </c>
      <c r="AI155" s="114"/>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c r="DK155" s="115"/>
      <c r="DL155" s="115"/>
      <c r="DM155" s="115"/>
      <c r="DN155" s="115"/>
      <c r="DO155" s="115"/>
      <c r="DP155" s="115"/>
      <c r="DQ155" s="115"/>
      <c r="DR155" s="115"/>
      <c r="DS155" s="116"/>
    </row>
    <row r="156" spans="1:123" s="117" customFormat="1" ht="90" x14ac:dyDescent="0.25">
      <c r="A156" s="106" t="s">
        <v>29</v>
      </c>
      <c r="B156" s="199" t="s">
        <v>259</v>
      </c>
      <c r="C156" s="106" t="s">
        <v>260</v>
      </c>
      <c r="D156" s="106" t="s">
        <v>30</v>
      </c>
      <c r="E156" s="106"/>
      <c r="F156" s="106"/>
      <c r="G156" s="106">
        <v>201747000017</v>
      </c>
      <c r="H156" s="106" t="s">
        <v>1044</v>
      </c>
      <c r="I156" s="106" t="s">
        <v>307</v>
      </c>
      <c r="J156" s="106" t="s">
        <v>308</v>
      </c>
      <c r="K156" s="107" t="s">
        <v>311</v>
      </c>
      <c r="L156" s="106">
        <v>1</v>
      </c>
      <c r="M156" s="106" t="s">
        <v>82</v>
      </c>
      <c r="N156" s="106"/>
      <c r="O156" s="106">
        <v>1</v>
      </c>
      <c r="P156" s="106"/>
      <c r="Q156" s="106"/>
      <c r="R156" s="106">
        <f t="shared" si="7"/>
        <v>1</v>
      </c>
      <c r="S156" s="109" t="s">
        <v>104</v>
      </c>
      <c r="T156" s="109" t="s">
        <v>105</v>
      </c>
      <c r="U156" s="109" t="s">
        <v>115</v>
      </c>
      <c r="V156" s="109" t="s">
        <v>156</v>
      </c>
      <c r="W156" s="109"/>
      <c r="X156" s="251">
        <v>0</v>
      </c>
      <c r="Y156" s="109" t="s">
        <v>87</v>
      </c>
      <c r="Z156" s="109" t="s">
        <v>157</v>
      </c>
      <c r="AA156" s="109" t="s">
        <v>158</v>
      </c>
      <c r="AB156" s="110">
        <v>0</v>
      </c>
      <c r="AC156" s="111">
        <v>14</v>
      </c>
      <c r="AD156" s="111">
        <v>50</v>
      </c>
      <c r="AE156" s="111">
        <v>15</v>
      </c>
      <c r="AF156" s="112">
        <f t="shared" si="6"/>
        <v>79</v>
      </c>
      <c r="AG156" s="113" t="s">
        <v>312</v>
      </c>
      <c r="AH156" s="113" t="s">
        <v>14</v>
      </c>
      <c r="AI156" s="114"/>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6"/>
    </row>
    <row r="157" spans="1:123" s="117" customFormat="1" ht="90" customHeight="1" x14ac:dyDescent="0.25">
      <c r="A157" s="106" t="s">
        <v>29</v>
      </c>
      <c r="B157" s="199" t="s">
        <v>259</v>
      </c>
      <c r="C157" s="106" t="s">
        <v>260</v>
      </c>
      <c r="D157" s="106" t="s">
        <v>30</v>
      </c>
      <c r="E157" s="106"/>
      <c r="F157" s="106"/>
      <c r="G157" s="106">
        <v>201747000017</v>
      </c>
      <c r="H157" s="106" t="s">
        <v>1044</v>
      </c>
      <c r="I157" s="106" t="s">
        <v>307</v>
      </c>
      <c r="J157" s="106" t="s">
        <v>308</v>
      </c>
      <c r="K157" s="107" t="s">
        <v>313</v>
      </c>
      <c r="L157" s="106">
        <v>6</v>
      </c>
      <c r="M157" s="106" t="s">
        <v>82</v>
      </c>
      <c r="N157" s="106"/>
      <c r="O157" s="106"/>
      <c r="P157" s="106">
        <v>3</v>
      </c>
      <c r="Q157" s="106">
        <v>3</v>
      </c>
      <c r="R157" s="106">
        <f t="shared" si="7"/>
        <v>6</v>
      </c>
      <c r="S157" s="109" t="s">
        <v>83</v>
      </c>
      <c r="T157" s="109" t="s">
        <v>84</v>
      </c>
      <c r="U157" s="109"/>
      <c r="V157" s="109" t="s">
        <v>156</v>
      </c>
      <c r="W157" s="109" t="s">
        <v>14</v>
      </c>
      <c r="X157" s="251">
        <v>20000000</v>
      </c>
      <c r="Y157" s="109" t="s">
        <v>87</v>
      </c>
      <c r="Z157" s="109" t="s">
        <v>157</v>
      </c>
      <c r="AA157" s="109" t="s">
        <v>158</v>
      </c>
      <c r="AB157" s="110">
        <v>0</v>
      </c>
      <c r="AC157" s="111">
        <v>14</v>
      </c>
      <c r="AD157" s="111">
        <v>50</v>
      </c>
      <c r="AE157" s="111">
        <v>15</v>
      </c>
      <c r="AF157" s="112">
        <f t="shared" si="6"/>
        <v>79</v>
      </c>
      <c r="AG157" s="113" t="s">
        <v>314</v>
      </c>
      <c r="AH157" s="113" t="s">
        <v>14</v>
      </c>
      <c r="AI157" s="114"/>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c r="DI157" s="115"/>
      <c r="DJ157" s="115"/>
      <c r="DK157" s="115"/>
      <c r="DL157" s="115"/>
      <c r="DM157" s="115"/>
      <c r="DN157" s="115"/>
      <c r="DO157" s="115"/>
      <c r="DP157" s="115"/>
      <c r="DQ157" s="115"/>
      <c r="DR157" s="115"/>
      <c r="DS157" s="116"/>
    </row>
    <row r="158" spans="1:123" s="117" customFormat="1" ht="105" x14ac:dyDescent="0.25">
      <c r="A158" s="106" t="s">
        <v>29</v>
      </c>
      <c r="B158" s="199" t="s">
        <v>259</v>
      </c>
      <c r="C158" s="106" t="s">
        <v>260</v>
      </c>
      <c r="D158" s="106" t="s">
        <v>30</v>
      </c>
      <c r="E158" s="106"/>
      <c r="F158" s="106"/>
      <c r="G158" s="106">
        <v>201747000017</v>
      </c>
      <c r="H158" s="106" t="s">
        <v>1044</v>
      </c>
      <c r="I158" s="106" t="s">
        <v>307</v>
      </c>
      <c r="J158" s="106" t="s">
        <v>308</v>
      </c>
      <c r="K158" s="107" t="s">
        <v>315</v>
      </c>
      <c r="L158" s="106">
        <v>4</v>
      </c>
      <c r="M158" s="106" t="s">
        <v>82</v>
      </c>
      <c r="N158" s="106">
        <v>1</v>
      </c>
      <c r="O158" s="106">
        <v>1</v>
      </c>
      <c r="P158" s="106">
        <v>1</v>
      </c>
      <c r="Q158" s="106">
        <v>1</v>
      </c>
      <c r="R158" s="106">
        <f t="shared" si="7"/>
        <v>4</v>
      </c>
      <c r="S158" s="109" t="s">
        <v>83</v>
      </c>
      <c r="T158" s="109" t="s">
        <v>84</v>
      </c>
      <c r="U158" s="109" t="s">
        <v>113</v>
      </c>
      <c r="V158" s="109" t="s">
        <v>156</v>
      </c>
      <c r="W158" s="109" t="s">
        <v>14</v>
      </c>
      <c r="X158" s="251">
        <v>87000000</v>
      </c>
      <c r="Y158" s="109" t="s">
        <v>87</v>
      </c>
      <c r="Z158" s="109" t="s">
        <v>157</v>
      </c>
      <c r="AA158" s="109" t="s">
        <v>158</v>
      </c>
      <c r="AB158" s="110">
        <v>0</v>
      </c>
      <c r="AC158" s="111"/>
      <c r="AD158" s="111"/>
      <c r="AE158" s="111">
        <v>2</v>
      </c>
      <c r="AF158" s="112">
        <f t="shared" si="6"/>
        <v>2</v>
      </c>
      <c r="AG158" s="113" t="s">
        <v>316</v>
      </c>
      <c r="AH158" s="113" t="s">
        <v>14</v>
      </c>
      <c r="AI158" s="114"/>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c r="DI158" s="115"/>
      <c r="DJ158" s="115"/>
      <c r="DK158" s="115"/>
      <c r="DL158" s="115"/>
      <c r="DM158" s="115"/>
      <c r="DN158" s="115"/>
      <c r="DO158" s="115"/>
      <c r="DP158" s="115"/>
      <c r="DQ158" s="115"/>
      <c r="DR158" s="115"/>
      <c r="DS158" s="116"/>
    </row>
    <row r="159" spans="1:123" s="117" customFormat="1" ht="90" x14ac:dyDescent="0.25">
      <c r="A159" s="106" t="s">
        <v>29</v>
      </c>
      <c r="B159" s="199" t="s">
        <v>280</v>
      </c>
      <c r="C159" s="106" t="s">
        <v>260</v>
      </c>
      <c r="D159" s="106" t="s">
        <v>31</v>
      </c>
      <c r="E159" s="106"/>
      <c r="F159" s="106"/>
      <c r="G159" s="106">
        <v>201747000017</v>
      </c>
      <c r="H159" s="106" t="s">
        <v>1044</v>
      </c>
      <c r="I159" s="106" t="s">
        <v>307</v>
      </c>
      <c r="J159" s="106" t="s">
        <v>308</v>
      </c>
      <c r="K159" s="107" t="s">
        <v>317</v>
      </c>
      <c r="L159" s="106">
        <v>2</v>
      </c>
      <c r="M159" s="106" t="s">
        <v>82</v>
      </c>
      <c r="N159" s="106"/>
      <c r="O159" s="106">
        <v>1</v>
      </c>
      <c r="P159" s="106"/>
      <c r="Q159" s="106">
        <v>1</v>
      </c>
      <c r="R159" s="106">
        <f t="shared" si="7"/>
        <v>2</v>
      </c>
      <c r="S159" s="109" t="s">
        <v>83</v>
      </c>
      <c r="T159" s="109" t="s">
        <v>84</v>
      </c>
      <c r="U159" s="109" t="s">
        <v>113</v>
      </c>
      <c r="V159" s="109" t="s">
        <v>156</v>
      </c>
      <c r="W159" s="109"/>
      <c r="X159" s="251">
        <v>0</v>
      </c>
      <c r="Y159" s="109" t="s">
        <v>87</v>
      </c>
      <c r="Z159" s="109" t="s">
        <v>157</v>
      </c>
      <c r="AA159" s="109" t="s">
        <v>158</v>
      </c>
      <c r="AB159" s="110">
        <v>0</v>
      </c>
      <c r="AC159" s="111">
        <v>5</v>
      </c>
      <c r="AD159" s="111">
        <v>50</v>
      </c>
      <c r="AE159" s="111">
        <v>6</v>
      </c>
      <c r="AF159" s="112">
        <f t="shared" si="6"/>
        <v>61</v>
      </c>
      <c r="AG159" s="113" t="s">
        <v>318</v>
      </c>
      <c r="AH159" s="113" t="s">
        <v>14</v>
      </c>
      <c r="AI159" s="114"/>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6"/>
    </row>
    <row r="160" spans="1:123" s="117" customFormat="1" ht="90" customHeight="1" x14ac:dyDescent="0.25">
      <c r="A160" s="106" t="s">
        <v>29</v>
      </c>
      <c r="B160" s="199" t="s">
        <v>280</v>
      </c>
      <c r="C160" s="106" t="s">
        <v>260</v>
      </c>
      <c r="D160" s="106" t="s">
        <v>31</v>
      </c>
      <c r="E160" s="106"/>
      <c r="F160" s="106"/>
      <c r="G160" s="106">
        <v>201747000017</v>
      </c>
      <c r="H160" s="106" t="s">
        <v>1044</v>
      </c>
      <c r="I160" s="106" t="s">
        <v>307</v>
      </c>
      <c r="J160" s="106" t="s">
        <v>308</v>
      </c>
      <c r="K160" s="107" t="s">
        <v>319</v>
      </c>
      <c r="L160" s="106">
        <v>1</v>
      </c>
      <c r="M160" s="106" t="s">
        <v>82</v>
      </c>
      <c r="N160" s="106"/>
      <c r="O160" s="106">
        <v>1</v>
      </c>
      <c r="P160" s="106"/>
      <c r="Q160" s="106"/>
      <c r="R160" s="106">
        <f t="shared" si="7"/>
        <v>1</v>
      </c>
      <c r="S160" s="109" t="s">
        <v>83</v>
      </c>
      <c r="T160" s="109" t="s">
        <v>84</v>
      </c>
      <c r="U160" s="109" t="s">
        <v>85</v>
      </c>
      <c r="V160" s="109" t="s">
        <v>156</v>
      </c>
      <c r="W160" s="109" t="s">
        <v>14</v>
      </c>
      <c r="X160" s="251">
        <v>10000000</v>
      </c>
      <c r="Y160" s="109" t="s">
        <v>87</v>
      </c>
      <c r="Z160" s="109" t="s">
        <v>157</v>
      </c>
      <c r="AA160" s="109" t="s">
        <v>158</v>
      </c>
      <c r="AB160" s="110">
        <v>0</v>
      </c>
      <c r="AC160" s="111">
        <v>5</v>
      </c>
      <c r="AD160" s="111">
        <v>50</v>
      </c>
      <c r="AE160" s="111">
        <v>6</v>
      </c>
      <c r="AF160" s="112">
        <f t="shared" si="6"/>
        <v>61</v>
      </c>
      <c r="AG160" s="113" t="s">
        <v>320</v>
      </c>
      <c r="AH160" s="113" t="s">
        <v>14</v>
      </c>
      <c r="AI160" s="114"/>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6"/>
    </row>
    <row r="161" spans="1:123" s="117" customFormat="1" ht="136.5" customHeight="1" x14ac:dyDescent="0.25">
      <c r="A161" s="106" t="s">
        <v>29</v>
      </c>
      <c r="B161" s="199" t="s">
        <v>259</v>
      </c>
      <c r="C161" s="106" t="s">
        <v>260</v>
      </c>
      <c r="D161" s="106" t="s">
        <v>30</v>
      </c>
      <c r="E161" s="106"/>
      <c r="F161" s="106"/>
      <c r="G161" s="106">
        <v>201747000017</v>
      </c>
      <c r="H161" s="106" t="s">
        <v>1044</v>
      </c>
      <c r="I161" s="106" t="s">
        <v>321</v>
      </c>
      <c r="J161" s="106" t="s">
        <v>322</v>
      </c>
      <c r="K161" s="107" t="s">
        <v>323</v>
      </c>
      <c r="L161" s="106">
        <v>1</v>
      </c>
      <c r="M161" s="106" t="s">
        <v>82</v>
      </c>
      <c r="N161" s="106"/>
      <c r="O161" s="106"/>
      <c r="P161" s="106">
        <v>1</v>
      </c>
      <c r="Q161" s="106"/>
      <c r="R161" s="106">
        <f t="shared" si="7"/>
        <v>1</v>
      </c>
      <c r="S161" s="109" t="s">
        <v>83</v>
      </c>
      <c r="T161" s="109" t="s">
        <v>84</v>
      </c>
      <c r="U161" s="109" t="s">
        <v>163</v>
      </c>
      <c r="V161" s="109" t="s">
        <v>156</v>
      </c>
      <c r="W161" s="109" t="s">
        <v>14</v>
      </c>
      <c r="X161" s="251">
        <v>20000000</v>
      </c>
      <c r="Y161" s="109" t="s">
        <v>87</v>
      </c>
      <c r="Z161" s="109" t="s">
        <v>157</v>
      </c>
      <c r="AA161" s="109" t="s">
        <v>158</v>
      </c>
      <c r="AB161" s="110">
        <v>0</v>
      </c>
      <c r="AC161" s="111">
        <v>3</v>
      </c>
      <c r="AD161" s="111">
        <v>50</v>
      </c>
      <c r="AE161" s="111">
        <v>2</v>
      </c>
      <c r="AF161" s="112">
        <f t="shared" si="6"/>
        <v>55</v>
      </c>
      <c r="AG161" s="113" t="s">
        <v>324</v>
      </c>
      <c r="AH161" s="113" t="s">
        <v>14</v>
      </c>
      <c r="AI161" s="114"/>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5"/>
      <c r="DG161" s="115"/>
      <c r="DH161" s="115"/>
      <c r="DI161" s="115"/>
      <c r="DJ161" s="115"/>
      <c r="DK161" s="115"/>
      <c r="DL161" s="115"/>
      <c r="DM161" s="115"/>
      <c r="DN161" s="115"/>
      <c r="DO161" s="115"/>
      <c r="DP161" s="115"/>
      <c r="DQ161" s="115"/>
      <c r="DR161" s="115"/>
      <c r="DS161" s="116"/>
    </row>
    <row r="162" spans="1:123" s="117" customFormat="1" ht="156.75" customHeight="1" x14ac:dyDescent="0.25">
      <c r="A162" s="106" t="s">
        <v>29</v>
      </c>
      <c r="B162" s="199" t="s">
        <v>259</v>
      </c>
      <c r="C162" s="106" t="s">
        <v>260</v>
      </c>
      <c r="D162" s="106" t="s">
        <v>30</v>
      </c>
      <c r="E162" s="106"/>
      <c r="F162" s="106"/>
      <c r="G162" s="106">
        <v>201747000017</v>
      </c>
      <c r="H162" s="106" t="s">
        <v>1044</v>
      </c>
      <c r="I162" s="106" t="s">
        <v>325</v>
      </c>
      <c r="J162" s="106" t="s">
        <v>322</v>
      </c>
      <c r="K162" s="107" t="s">
        <v>326</v>
      </c>
      <c r="L162" s="106">
        <v>1</v>
      </c>
      <c r="M162" s="106" t="s">
        <v>82</v>
      </c>
      <c r="N162" s="106"/>
      <c r="O162" s="106">
        <v>1</v>
      </c>
      <c r="P162" s="106"/>
      <c r="Q162" s="106"/>
      <c r="R162" s="106">
        <f t="shared" si="7"/>
        <v>1</v>
      </c>
      <c r="S162" s="109" t="s">
        <v>104</v>
      </c>
      <c r="T162" s="109" t="s">
        <v>105</v>
      </c>
      <c r="U162" s="109" t="s">
        <v>115</v>
      </c>
      <c r="V162" s="109" t="s">
        <v>156</v>
      </c>
      <c r="W162" s="109"/>
      <c r="X162" s="251">
        <v>0</v>
      </c>
      <c r="Y162" s="109" t="s">
        <v>87</v>
      </c>
      <c r="Z162" s="109" t="s">
        <v>157</v>
      </c>
      <c r="AA162" s="109" t="s">
        <v>158</v>
      </c>
      <c r="AB162" s="110">
        <v>0</v>
      </c>
      <c r="AC162" s="111">
        <v>5</v>
      </c>
      <c r="AD162" s="111">
        <v>50</v>
      </c>
      <c r="AE162" s="111">
        <v>6</v>
      </c>
      <c r="AF162" s="112">
        <f t="shared" si="6"/>
        <v>61</v>
      </c>
      <c r="AG162" s="113" t="s">
        <v>327</v>
      </c>
      <c r="AH162" s="113" t="s">
        <v>14</v>
      </c>
      <c r="AI162" s="114"/>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c r="DG162" s="115"/>
      <c r="DH162" s="115"/>
      <c r="DI162" s="115"/>
      <c r="DJ162" s="115"/>
      <c r="DK162" s="115"/>
      <c r="DL162" s="115"/>
      <c r="DM162" s="115"/>
      <c r="DN162" s="115"/>
      <c r="DO162" s="115"/>
      <c r="DP162" s="115"/>
      <c r="DQ162" s="115"/>
      <c r="DR162" s="115"/>
      <c r="DS162" s="116"/>
    </row>
    <row r="163" spans="1:123" s="117" customFormat="1" ht="154.5" customHeight="1" x14ac:dyDescent="0.25">
      <c r="A163" s="106" t="s">
        <v>29</v>
      </c>
      <c r="B163" s="199" t="s">
        <v>280</v>
      </c>
      <c r="C163" s="106" t="s">
        <v>260</v>
      </c>
      <c r="D163" s="106" t="s">
        <v>31</v>
      </c>
      <c r="E163" s="106"/>
      <c r="F163" s="106"/>
      <c r="G163" s="106">
        <v>201747000017</v>
      </c>
      <c r="H163" s="106" t="s">
        <v>1044</v>
      </c>
      <c r="I163" s="106" t="s">
        <v>328</v>
      </c>
      <c r="J163" s="106" t="s">
        <v>322</v>
      </c>
      <c r="K163" s="107" t="s">
        <v>329</v>
      </c>
      <c r="L163" s="106">
        <v>4</v>
      </c>
      <c r="M163" s="106" t="s">
        <v>82</v>
      </c>
      <c r="N163" s="106">
        <v>1</v>
      </c>
      <c r="O163" s="106">
        <v>1</v>
      </c>
      <c r="P163" s="106">
        <v>1</v>
      </c>
      <c r="Q163" s="106">
        <v>1</v>
      </c>
      <c r="R163" s="106">
        <f t="shared" si="7"/>
        <v>4</v>
      </c>
      <c r="S163" s="109" t="s">
        <v>98</v>
      </c>
      <c r="T163" s="109" t="s">
        <v>84</v>
      </c>
      <c r="U163" s="109" t="s">
        <v>179</v>
      </c>
      <c r="V163" s="109" t="s">
        <v>156</v>
      </c>
      <c r="W163" s="109" t="s">
        <v>14</v>
      </c>
      <c r="X163" s="251">
        <v>0</v>
      </c>
      <c r="Y163" s="109" t="s">
        <v>87</v>
      </c>
      <c r="Z163" s="109" t="s">
        <v>157</v>
      </c>
      <c r="AA163" s="109" t="s">
        <v>158</v>
      </c>
      <c r="AB163" s="110">
        <v>0</v>
      </c>
      <c r="AC163" s="111"/>
      <c r="AD163" s="111"/>
      <c r="AE163" s="111"/>
      <c r="AF163" s="112">
        <f t="shared" si="6"/>
        <v>0</v>
      </c>
      <c r="AG163" s="113" t="s">
        <v>330</v>
      </c>
      <c r="AH163" s="113" t="s">
        <v>14</v>
      </c>
      <c r="AI163" s="114"/>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6"/>
    </row>
    <row r="164" spans="1:123" s="117" customFormat="1" ht="153.75" customHeight="1" x14ac:dyDescent="0.25">
      <c r="A164" s="106" t="s">
        <v>29</v>
      </c>
      <c r="B164" s="199" t="s">
        <v>259</v>
      </c>
      <c r="C164" s="106" t="s">
        <v>260</v>
      </c>
      <c r="D164" s="106" t="s">
        <v>30</v>
      </c>
      <c r="E164" s="106"/>
      <c r="F164" s="106"/>
      <c r="G164" s="106">
        <v>201747000017</v>
      </c>
      <c r="H164" s="106" t="s">
        <v>1044</v>
      </c>
      <c r="I164" s="106" t="s">
        <v>331</v>
      </c>
      <c r="J164" s="106" t="s">
        <v>322</v>
      </c>
      <c r="K164" s="107" t="s">
        <v>332</v>
      </c>
      <c r="L164" s="106">
        <v>1</v>
      </c>
      <c r="M164" s="106" t="s">
        <v>82</v>
      </c>
      <c r="N164" s="106"/>
      <c r="O164" s="106">
        <v>1</v>
      </c>
      <c r="P164" s="106"/>
      <c r="Q164" s="106"/>
      <c r="R164" s="106">
        <f t="shared" si="7"/>
        <v>1</v>
      </c>
      <c r="S164" s="109" t="s">
        <v>83</v>
      </c>
      <c r="T164" s="109" t="s">
        <v>84</v>
      </c>
      <c r="U164" s="109" t="s">
        <v>163</v>
      </c>
      <c r="V164" s="109" t="s">
        <v>156</v>
      </c>
      <c r="W164" s="109" t="s">
        <v>14</v>
      </c>
      <c r="X164" s="251">
        <v>10000000</v>
      </c>
      <c r="Y164" s="109" t="s">
        <v>87</v>
      </c>
      <c r="Z164" s="109" t="s">
        <v>157</v>
      </c>
      <c r="AA164" s="109" t="s">
        <v>158</v>
      </c>
      <c r="AB164" s="110">
        <v>0</v>
      </c>
      <c r="AC164" s="111">
        <v>5</v>
      </c>
      <c r="AD164" s="111">
        <v>50</v>
      </c>
      <c r="AE164" s="111">
        <v>6</v>
      </c>
      <c r="AF164" s="112">
        <f t="shared" si="6"/>
        <v>61</v>
      </c>
      <c r="AG164" s="113" t="s">
        <v>333</v>
      </c>
      <c r="AH164" s="113" t="s">
        <v>14</v>
      </c>
      <c r="AI164" s="114"/>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6"/>
    </row>
    <row r="165" spans="1:123" s="117" customFormat="1" ht="140.25" customHeight="1" x14ac:dyDescent="0.25">
      <c r="A165" s="106" t="s">
        <v>29</v>
      </c>
      <c r="B165" s="199" t="s">
        <v>259</v>
      </c>
      <c r="C165" s="106" t="s">
        <v>260</v>
      </c>
      <c r="D165" s="106" t="s">
        <v>30</v>
      </c>
      <c r="E165" s="106"/>
      <c r="F165" s="106"/>
      <c r="G165" s="236">
        <v>201747000017</v>
      </c>
      <c r="H165" s="106" t="s">
        <v>1044</v>
      </c>
      <c r="I165" s="106" t="s">
        <v>334</v>
      </c>
      <c r="J165" s="106" t="s">
        <v>322</v>
      </c>
      <c r="K165" s="107" t="s">
        <v>335</v>
      </c>
      <c r="L165" s="106">
        <v>29</v>
      </c>
      <c r="M165" s="106" t="s">
        <v>82</v>
      </c>
      <c r="N165" s="106"/>
      <c r="O165" s="106"/>
      <c r="P165" s="106">
        <v>29</v>
      </c>
      <c r="Q165" s="106"/>
      <c r="R165" s="106">
        <f t="shared" si="7"/>
        <v>29</v>
      </c>
      <c r="S165" s="109" t="s">
        <v>83</v>
      </c>
      <c r="T165" s="109" t="s">
        <v>84</v>
      </c>
      <c r="U165" s="109" t="s">
        <v>163</v>
      </c>
      <c r="V165" s="109" t="s">
        <v>156</v>
      </c>
      <c r="W165" s="109" t="s">
        <v>14</v>
      </c>
      <c r="X165" s="251">
        <v>15000000</v>
      </c>
      <c r="Y165" s="109" t="s">
        <v>87</v>
      </c>
      <c r="Z165" s="109" t="s">
        <v>157</v>
      </c>
      <c r="AA165" s="109" t="s">
        <v>158</v>
      </c>
      <c r="AB165" s="110">
        <v>0</v>
      </c>
      <c r="AC165" s="111">
        <v>1</v>
      </c>
      <c r="AD165" s="111">
        <v>100</v>
      </c>
      <c r="AE165" s="111"/>
      <c r="AF165" s="112">
        <f t="shared" si="6"/>
        <v>101</v>
      </c>
      <c r="AG165" s="113" t="s">
        <v>336</v>
      </c>
      <c r="AH165" s="113" t="s">
        <v>14</v>
      </c>
      <c r="AI165" s="114"/>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6"/>
    </row>
    <row r="166" spans="1:123" s="117" customFormat="1" ht="105" x14ac:dyDescent="0.25">
      <c r="A166" s="105" t="s">
        <v>32</v>
      </c>
      <c r="B166" s="199" t="s">
        <v>337</v>
      </c>
      <c r="C166" s="106" t="s">
        <v>12</v>
      </c>
      <c r="D166" s="106" t="s">
        <v>33</v>
      </c>
      <c r="E166" s="106"/>
      <c r="F166" s="106"/>
      <c r="G166" s="236">
        <v>201747000017</v>
      </c>
      <c r="H166" s="106" t="s">
        <v>1044</v>
      </c>
      <c r="I166" s="106" t="s">
        <v>338</v>
      </c>
      <c r="J166" s="106" t="s">
        <v>339</v>
      </c>
      <c r="K166" s="107" t="s">
        <v>340</v>
      </c>
      <c r="L166" s="108">
        <v>15</v>
      </c>
      <c r="M166" s="106" t="s">
        <v>82</v>
      </c>
      <c r="N166" s="106"/>
      <c r="O166" s="106"/>
      <c r="P166" s="106">
        <v>8</v>
      </c>
      <c r="Q166" s="106">
        <v>7</v>
      </c>
      <c r="R166" s="106">
        <v>15</v>
      </c>
      <c r="S166" s="109" t="s">
        <v>83</v>
      </c>
      <c r="T166" s="109" t="s">
        <v>84</v>
      </c>
      <c r="U166" s="109" t="s">
        <v>160</v>
      </c>
      <c r="V166" s="109" t="s">
        <v>156</v>
      </c>
      <c r="W166" s="109" t="s">
        <v>14</v>
      </c>
      <c r="X166" s="204">
        <v>80000000</v>
      </c>
      <c r="Y166" s="109" t="s">
        <v>87</v>
      </c>
      <c r="Z166" s="109" t="s">
        <v>157</v>
      </c>
      <c r="AA166" s="109" t="s">
        <v>158</v>
      </c>
      <c r="AB166" s="110">
        <v>0</v>
      </c>
      <c r="AC166" s="111">
        <v>1</v>
      </c>
      <c r="AD166" s="111">
        <v>100</v>
      </c>
      <c r="AE166" s="111"/>
      <c r="AF166" s="112">
        <v>0</v>
      </c>
      <c r="AG166" s="113" t="s">
        <v>341</v>
      </c>
      <c r="AH166" s="113" t="s">
        <v>14</v>
      </c>
      <c r="AI166" s="114"/>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6"/>
    </row>
    <row r="167" spans="1:123" s="117" customFormat="1" ht="132.75" customHeight="1" x14ac:dyDescent="0.25">
      <c r="A167" s="105" t="s">
        <v>32</v>
      </c>
      <c r="B167" s="199" t="s">
        <v>337</v>
      </c>
      <c r="C167" s="106" t="s">
        <v>12</v>
      </c>
      <c r="D167" s="106" t="s">
        <v>33</v>
      </c>
      <c r="E167" s="106"/>
      <c r="F167" s="106"/>
      <c r="G167" s="236">
        <v>201747000017</v>
      </c>
      <c r="H167" s="106" t="s">
        <v>1044</v>
      </c>
      <c r="I167" s="106" t="s">
        <v>338</v>
      </c>
      <c r="J167" s="106" t="s">
        <v>342</v>
      </c>
      <c r="K167" s="107" t="s">
        <v>343</v>
      </c>
      <c r="L167" s="106">
        <v>1</v>
      </c>
      <c r="M167" s="106" t="s">
        <v>82</v>
      </c>
      <c r="N167" s="106"/>
      <c r="O167" s="106">
        <v>0</v>
      </c>
      <c r="P167" s="106">
        <v>1</v>
      </c>
      <c r="Q167" s="106"/>
      <c r="R167" s="106">
        <v>1</v>
      </c>
      <c r="S167" s="109" t="s">
        <v>83</v>
      </c>
      <c r="T167" s="109" t="s">
        <v>84</v>
      </c>
      <c r="U167" s="118" t="s">
        <v>163</v>
      </c>
      <c r="V167" s="109" t="s">
        <v>156</v>
      </c>
      <c r="W167" s="109" t="s">
        <v>14</v>
      </c>
      <c r="X167" s="204">
        <v>9000000</v>
      </c>
      <c r="Y167" s="109" t="s">
        <v>87</v>
      </c>
      <c r="Z167" s="109" t="s">
        <v>157</v>
      </c>
      <c r="AA167" s="109" t="s">
        <v>158</v>
      </c>
      <c r="AB167" s="110">
        <v>0</v>
      </c>
      <c r="AC167" s="111">
        <v>14</v>
      </c>
      <c r="AD167" s="111">
        <v>50</v>
      </c>
      <c r="AE167" s="111">
        <v>15</v>
      </c>
      <c r="AF167" s="112">
        <v>0</v>
      </c>
      <c r="AG167" s="113" t="s">
        <v>344</v>
      </c>
      <c r="AH167" s="113" t="s">
        <v>14</v>
      </c>
      <c r="AI167" s="114"/>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5"/>
      <c r="DG167" s="115"/>
      <c r="DH167" s="115"/>
      <c r="DI167" s="115"/>
      <c r="DJ167" s="115"/>
      <c r="DK167" s="115"/>
      <c r="DL167" s="115"/>
      <c r="DM167" s="115"/>
      <c r="DN167" s="115"/>
      <c r="DO167" s="115"/>
      <c r="DP167" s="115"/>
      <c r="DQ167" s="115"/>
      <c r="DR167" s="115"/>
      <c r="DS167" s="116"/>
    </row>
    <row r="168" spans="1:123" s="117" customFormat="1" ht="150" customHeight="1" x14ac:dyDescent="0.25">
      <c r="A168" s="105" t="s">
        <v>32</v>
      </c>
      <c r="B168" s="199" t="s">
        <v>337</v>
      </c>
      <c r="C168" s="106" t="s">
        <v>12</v>
      </c>
      <c r="D168" s="106" t="s">
        <v>33</v>
      </c>
      <c r="E168" s="106"/>
      <c r="F168" s="106"/>
      <c r="G168" s="236">
        <v>201747000017</v>
      </c>
      <c r="H168" s="106" t="s">
        <v>1044</v>
      </c>
      <c r="I168" s="106" t="s">
        <v>338</v>
      </c>
      <c r="J168" s="106" t="s">
        <v>342</v>
      </c>
      <c r="K168" s="108" t="s">
        <v>346</v>
      </c>
      <c r="L168" s="106">
        <v>1</v>
      </c>
      <c r="M168" s="106" t="s">
        <v>82</v>
      </c>
      <c r="N168" s="106"/>
      <c r="O168" s="106">
        <v>1</v>
      </c>
      <c r="P168" s="106"/>
      <c r="Q168" s="106"/>
      <c r="R168" s="106">
        <v>1</v>
      </c>
      <c r="S168" s="109" t="s">
        <v>83</v>
      </c>
      <c r="T168" s="109" t="s">
        <v>84</v>
      </c>
      <c r="U168" s="109" t="s">
        <v>163</v>
      </c>
      <c r="V168" s="109" t="s">
        <v>156</v>
      </c>
      <c r="W168" s="109" t="s">
        <v>14</v>
      </c>
      <c r="X168" s="204">
        <v>10000000</v>
      </c>
      <c r="Y168" s="109" t="s">
        <v>87</v>
      </c>
      <c r="Z168" s="109" t="s">
        <v>157</v>
      </c>
      <c r="AA168" s="109" t="s">
        <v>158</v>
      </c>
      <c r="AB168" s="110">
        <v>0</v>
      </c>
      <c r="AC168" s="111">
        <v>1</v>
      </c>
      <c r="AD168" s="111">
        <v>100</v>
      </c>
      <c r="AE168" s="111"/>
      <c r="AF168" s="112">
        <v>0</v>
      </c>
      <c r="AG168" s="113" t="s">
        <v>347</v>
      </c>
      <c r="AH168" s="113" t="s">
        <v>14</v>
      </c>
      <c r="AI168" s="114"/>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6"/>
    </row>
    <row r="169" spans="1:123" s="117" customFormat="1" ht="134.25" customHeight="1" x14ac:dyDescent="0.25">
      <c r="A169" s="105" t="s">
        <v>32</v>
      </c>
      <c r="B169" s="199" t="s">
        <v>337</v>
      </c>
      <c r="C169" s="106" t="s">
        <v>12</v>
      </c>
      <c r="D169" s="106" t="s">
        <v>33</v>
      </c>
      <c r="E169" s="106"/>
      <c r="F169" s="106"/>
      <c r="G169" s="236">
        <v>201747000017</v>
      </c>
      <c r="H169" s="106" t="s">
        <v>1044</v>
      </c>
      <c r="I169" s="106" t="s">
        <v>348</v>
      </c>
      <c r="J169" s="106" t="s">
        <v>342</v>
      </c>
      <c r="K169" s="108" t="s">
        <v>349</v>
      </c>
      <c r="L169" s="106">
        <v>2</v>
      </c>
      <c r="M169" s="106" t="s">
        <v>82</v>
      </c>
      <c r="N169" s="106"/>
      <c r="O169" s="106">
        <v>1</v>
      </c>
      <c r="P169" s="106"/>
      <c r="Q169" s="106">
        <v>1</v>
      </c>
      <c r="R169" s="106">
        <v>2</v>
      </c>
      <c r="S169" s="109" t="s">
        <v>83</v>
      </c>
      <c r="T169" s="109" t="s">
        <v>84</v>
      </c>
      <c r="U169" s="109" t="s">
        <v>85</v>
      </c>
      <c r="V169" s="109" t="s">
        <v>156</v>
      </c>
      <c r="W169" s="109" t="s">
        <v>14</v>
      </c>
      <c r="X169" s="204">
        <v>20000000</v>
      </c>
      <c r="Y169" s="109" t="s">
        <v>87</v>
      </c>
      <c r="Z169" s="109" t="s">
        <v>157</v>
      </c>
      <c r="AA169" s="109" t="s">
        <v>158</v>
      </c>
      <c r="AB169" s="110">
        <v>0</v>
      </c>
      <c r="AC169" s="111">
        <v>1</v>
      </c>
      <c r="AD169" s="111">
        <v>100</v>
      </c>
      <c r="AE169" s="111"/>
      <c r="AF169" s="112">
        <v>0</v>
      </c>
      <c r="AG169" s="113" t="s">
        <v>350</v>
      </c>
      <c r="AH169" s="113" t="s">
        <v>14</v>
      </c>
      <c r="AI169" s="114"/>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6"/>
    </row>
    <row r="170" spans="1:123" s="117" customFormat="1" ht="153.75" customHeight="1" x14ac:dyDescent="0.25">
      <c r="A170" s="105" t="s">
        <v>32</v>
      </c>
      <c r="B170" s="199" t="s">
        <v>337</v>
      </c>
      <c r="C170" s="106" t="s">
        <v>12</v>
      </c>
      <c r="D170" s="106" t="s">
        <v>33</v>
      </c>
      <c r="E170" s="106"/>
      <c r="F170" s="106"/>
      <c r="G170" s="236">
        <v>201747000017</v>
      </c>
      <c r="H170" s="106" t="s">
        <v>1044</v>
      </c>
      <c r="I170" s="106" t="s">
        <v>348</v>
      </c>
      <c r="J170" s="106" t="s">
        <v>342</v>
      </c>
      <c r="K170" s="108" t="s">
        <v>351</v>
      </c>
      <c r="L170" s="106">
        <v>29</v>
      </c>
      <c r="M170" s="106" t="s">
        <v>82</v>
      </c>
      <c r="N170" s="106"/>
      <c r="O170" s="106"/>
      <c r="P170" s="106"/>
      <c r="Q170" s="106">
        <v>29</v>
      </c>
      <c r="R170" s="106">
        <v>29</v>
      </c>
      <c r="S170" s="109" t="s">
        <v>352</v>
      </c>
      <c r="T170" s="109" t="s">
        <v>84</v>
      </c>
      <c r="U170" s="109" t="s">
        <v>85</v>
      </c>
      <c r="V170" s="109" t="s">
        <v>156</v>
      </c>
      <c r="W170" s="109" t="s">
        <v>14</v>
      </c>
      <c r="X170" s="204">
        <v>10000000</v>
      </c>
      <c r="Y170" s="109" t="s">
        <v>87</v>
      </c>
      <c r="Z170" s="109" t="s">
        <v>157</v>
      </c>
      <c r="AA170" s="109" t="s">
        <v>158</v>
      </c>
      <c r="AB170" s="110">
        <v>0</v>
      </c>
      <c r="AC170" s="111">
        <v>1</v>
      </c>
      <c r="AD170" s="111">
        <v>100</v>
      </c>
      <c r="AE170" s="111"/>
      <c r="AF170" s="112">
        <v>0</v>
      </c>
      <c r="AG170" s="113" t="s">
        <v>353</v>
      </c>
      <c r="AH170" s="113" t="s">
        <v>14</v>
      </c>
      <c r="AI170" s="114"/>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115"/>
      <c r="CW170" s="115"/>
      <c r="CX170" s="115"/>
      <c r="CY170" s="115"/>
      <c r="CZ170" s="115"/>
      <c r="DA170" s="115"/>
      <c r="DB170" s="115"/>
      <c r="DC170" s="115"/>
      <c r="DD170" s="115"/>
      <c r="DE170" s="115"/>
      <c r="DF170" s="115"/>
      <c r="DG170" s="115"/>
      <c r="DH170" s="115"/>
      <c r="DI170" s="115"/>
      <c r="DJ170" s="115"/>
      <c r="DK170" s="115"/>
      <c r="DL170" s="115"/>
      <c r="DM170" s="115"/>
      <c r="DN170" s="115"/>
      <c r="DO170" s="115"/>
      <c r="DP170" s="115"/>
      <c r="DQ170" s="115"/>
      <c r="DR170" s="115"/>
      <c r="DS170" s="116"/>
    </row>
    <row r="171" spans="1:123" s="117" customFormat="1" ht="132.75" customHeight="1" x14ac:dyDescent="0.25">
      <c r="A171" s="105" t="s">
        <v>32</v>
      </c>
      <c r="B171" s="199" t="s">
        <v>337</v>
      </c>
      <c r="C171" s="106" t="s">
        <v>12</v>
      </c>
      <c r="D171" s="106" t="s">
        <v>33</v>
      </c>
      <c r="E171" s="106"/>
      <c r="F171" s="106"/>
      <c r="G171" s="236">
        <v>201747000017</v>
      </c>
      <c r="H171" s="106" t="s">
        <v>1044</v>
      </c>
      <c r="I171" s="106" t="s">
        <v>348</v>
      </c>
      <c r="J171" s="106" t="s">
        <v>342</v>
      </c>
      <c r="K171" s="108" t="s">
        <v>355</v>
      </c>
      <c r="L171" s="106">
        <v>2</v>
      </c>
      <c r="M171" s="106" t="s">
        <v>82</v>
      </c>
      <c r="N171" s="106"/>
      <c r="O171" s="106">
        <v>1</v>
      </c>
      <c r="P171" s="106"/>
      <c r="Q171" s="106">
        <v>1</v>
      </c>
      <c r="R171" s="106">
        <v>2</v>
      </c>
      <c r="S171" s="109" t="s">
        <v>352</v>
      </c>
      <c r="T171" s="109" t="s">
        <v>84</v>
      </c>
      <c r="U171" s="109" t="s">
        <v>115</v>
      </c>
      <c r="V171" s="109" t="s">
        <v>156</v>
      </c>
      <c r="W171" s="109" t="s">
        <v>14</v>
      </c>
      <c r="X171" s="204">
        <v>6000000</v>
      </c>
      <c r="Y171" s="109" t="s">
        <v>87</v>
      </c>
      <c r="Z171" s="109" t="s">
        <v>157</v>
      </c>
      <c r="AA171" s="109" t="s">
        <v>158</v>
      </c>
      <c r="AB171" s="110">
        <v>0</v>
      </c>
      <c r="AC171" s="111">
        <v>1</v>
      </c>
      <c r="AD171" s="111">
        <v>100</v>
      </c>
      <c r="AE171" s="111"/>
      <c r="AF171" s="112">
        <v>0</v>
      </c>
      <c r="AG171" s="113" t="s">
        <v>356</v>
      </c>
      <c r="AH171" s="113" t="s">
        <v>14</v>
      </c>
      <c r="AI171" s="114"/>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6"/>
    </row>
    <row r="172" spans="1:123" s="117" customFormat="1" ht="195" x14ac:dyDescent="0.25">
      <c r="A172" s="105" t="s">
        <v>32</v>
      </c>
      <c r="B172" s="199" t="s">
        <v>398</v>
      </c>
      <c r="C172" s="106" t="s">
        <v>12</v>
      </c>
      <c r="D172" s="106" t="s">
        <v>33</v>
      </c>
      <c r="E172" s="106"/>
      <c r="F172" s="106"/>
      <c r="G172" s="236">
        <v>201747000017</v>
      </c>
      <c r="H172" s="106" t="s">
        <v>1044</v>
      </c>
      <c r="I172" s="106" t="s">
        <v>1037</v>
      </c>
      <c r="J172" s="106" t="s">
        <v>342</v>
      </c>
      <c r="K172" s="108" t="s">
        <v>1038</v>
      </c>
      <c r="L172" s="106">
        <v>1</v>
      </c>
      <c r="M172" s="106" t="s">
        <v>82</v>
      </c>
      <c r="N172" s="106"/>
      <c r="O172" s="106">
        <v>1</v>
      </c>
      <c r="P172" s="106"/>
      <c r="Q172" s="106"/>
      <c r="R172" s="106">
        <v>1</v>
      </c>
      <c r="S172" s="109" t="s">
        <v>104</v>
      </c>
      <c r="T172" s="109" t="s">
        <v>105</v>
      </c>
      <c r="U172" s="109" t="s">
        <v>113</v>
      </c>
      <c r="V172" s="109" t="s">
        <v>156</v>
      </c>
      <c r="W172" s="109" t="s">
        <v>14</v>
      </c>
      <c r="X172" s="204">
        <v>40000000</v>
      </c>
      <c r="Y172" s="109" t="s">
        <v>87</v>
      </c>
      <c r="Z172" s="109" t="s">
        <v>157</v>
      </c>
      <c r="AA172" s="109" t="s">
        <v>158</v>
      </c>
      <c r="AB172" s="110">
        <v>0</v>
      </c>
      <c r="AC172" s="111">
        <v>1</v>
      </c>
      <c r="AD172" s="111">
        <v>100</v>
      </c>
      <c r="AE172" s="111">
        <v>1</v>
      </c>
      <c r="AF172" s="112">
        <v>0</v>
      </c>
      <c r="AG172" s="113" t="s">
        <v>1040</v>
      </c>
      <c r="AH172" s="113" t="s">
        <v>14</v>
      </c>
      <c r="AI172" s="114"/>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5"/>
      <c r="DG172" s="115"/>
      <c r="DH172" s="115"/>
      <c r="DI172" s="115"/>
      <c r="DJ172" s="115"/>
      <c r="DK172" s="115"/>
      <c r="DL172" s="115"/>
      <c r="DM172" s="115"/>
      <c r="DN172" s="115"/>
      <c r="DO172" s="115"/>
      <c r="DP172" s="115"/>
      <c r="DQ172" s="115"/>
      <c r="DR172" s="115"/>
      <c r="DS172" s="116"/>
    </row>
    <row r="173" spans="1:123" s="117" customFormat="1" ht="195" x14ac:dyDescent="0.25">
      <c r="A173" s="105" t="s">
        <v>32</v>
      </c>
      <c r="B173" s="199" t="s">
        <v>430</v>
      </c>
      <c r="C173" s="106" t="s">
        <v>12</v>
      </c>
      <c r="D173" s="106" t="s">
        <v>33</v>
      </c>
      <c r="E173" s="106"/>
      <c r="F173" s="106"/>
      <c r="G173" s="236">
        <v>201747000017</v>
      </c>
      <c r="H173" s="106" t="s">
        <v>1044</v>
      </c>
      <c r="I173" s="106" t="s">
        <v>348</v>
      </c>
      <c r="J173" s="106" t="s">
        <v>342</v>
      </c>
      <c r="K173" s="108" t="s">
        <v>1039</v>
      </c>
      <c r="L173" s="106">
        <v>2</v>
      </c>
      <c r="M173" s="106" t="s">
        <v>82</v>
      </c>
      <c r="N173" s="106"/>
      <c r="O173" s="106">
        <v>1</v>
      </c>
      <c r="P173" s="106"/>
      <c r="Q173" s="106">
        <v>1</v>
      </c>
      <c r="R173" s="106">
        <v>2</v>
      </c>
      <c r="S173" s="109" t="s">
        <v>104</v>
      </c>
      <c r="T173" s="109" t="s">
        <v>105</v>
      </c>
      <c r="U173" s="109" t="s">
        <v>145</v>
      </c>
      <c r="V173" s="109" t="s">
        <v>156</v>
      </c>
      <c r="W173" s="109" t="s">
        <v>14</v>
      </c>
      <c r="X173" s="204">
        <v>5360000</v>
      </c>
      <c r="Y173" s="109" t="s">
        <v>87</v>
      </c>
      <c r="Z173" s="109" t="s">
        <v>157</v>
      </c>
      <c r="AA173" s="109" t="s">
        <v>158</v>
      </c>
      <c r="AB173" s="110">
        <v>0</v>
      </c>
      <c r="AC173" s="111">
        <v>3</v>
      </c>
      <c r="AD173" s="111">
        <v>75</v>
      </c>
      <c r="AE173" s="111">
        <v>1</v>
      </c>
      <c r="AF173" s="112">
        <v>0</v>
      </c>
      <c r="AG173" s="113" t="s">
        <v>1041</v>
      </c>
      <c r="AH173" s="113" t="s">
        <v>14</v>
      </c>
      <c r="AI173" s="114"/>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6"/>
    </row>
    <row r="174" spans="1:123" s="117" customFormat="1" ht="225" x14ac:dyDescent="0.25">
      <c r="A174" s="105" t="s">
        <v>32</v>
      </c>
      <c r="B174" s="199" t="s">
        <v>337</v>
      </c>
      <c r="C174" s="106" t="s">
        <v>12</v>
      </c>
      <c r="D174" s="106" t="s">
        <v>33</v>
      </c>
      <c r="E174" s="106"/>
      <c r="F174" s="106"/>
      <c r="G174" s="236">
        <v>201747000017</v>
      </c>
      <c r="H174" s="106" t="s">
        <v>1044</v>
      </c>
      <c r="I174" s="106" t="s">
        <v>357</v>
      </c>
      <c r="J174" s="106" t="s">
        <v>358</v>
      </c>
      <c r="K174" s="108" t="s">
        <v>1028</v>
      </c>
      <c r="L174" s="106">
        <v>29</v>
      </c>
      <c r="M174" s="106" t="s">
        <v>82</v>
      </c>
      <c r="N174" s="106"/>
      <c r="O174" s="106">
        <v>9</v>
      </c>
      <c r="P174" s="106">
        <v>10</v>
      </c>
      <c r="Q174" s="106">
        <v>10</v>
      </c>
      <c r="R174" s="106">
        <v>29</v>
      </c>
      <c r="S174" s="109" t="s">
        <v>83</v>
      </c>
      <c r="T174" s="109" t="s">
        <v>84</v>
      </c>
      <c r="U174" s="109" t="s">
        <v>85</v>
      </c>
      <c r="V174" s="109" t="s">
        <v>156</v>
      </c>
      <c r="W174" s="109" t="s">
        <v>14</v>
      </c>
      <c r="X174" s="204">
        <v>30000000</v>
      </c>
      <c r="Y174" s="109" t="s">
        <v>87</v>
      </c>
      <c r="Z174" s="109" t="s">
        <v>157</v>
      </c>
      <c r="AA174" s="109" t="s">
        <v>158</v>
      </c>
      <c r="AB174" s="110">
        <v>0</v>
      </c>
      <c r="AC174" s="111"/>
      <c r="AD174" s="111"/>
      <c r="AE174" s="111">
        <v>1</v>
      </c>
      <c r="AF174" s="112">
        <v>0</v>
      </c>
      <c r="AG174" s="113" t="s">
        <v>359</v>
      </c>
      <c r="AH174" s="113" t="s">
        <v>14</v>
      </c>
      <c r="AI174" s="114"/>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5"/>
      <c r="DG174" s="115"/>
      <c r="DH174" s="115"/>
      <c r="DI174" s="115"/>
      <c r="DJ174" s="115"/>
      <c r="DK174" s="115"/>
      <c r="DL174" s="115"/>
      <c r="DM174" s="115"/>
      <c r="DN174" s="115"/>
      <c r="DO174" s="115"/>
      <c r="DP174" s="115"/>
      <c r="DQ174" s="115"/>
      <c r="DR174" s="115"/>
      <c r="DS174" s="116"/>
    </row>
    <row r="175" spans="1:123" s="117" customFormat="1" ht="147.75" customHeight="1" x14ac:dyDescent="0.25">
      <c r="A175" s="105" t="s">
        <v>32</v>
      </c>
      <c r="B175" s="199" t="s">
        <v>337</v>
      </c>
      <c r="C175" s="106" t="s">
        <v>12</v>
      </c>
      <c r="D175" s="106" t="s">
        <v>33</v>
      </c>
      <c r="E175" s="106"/>
      <c r="F175" s="106"/>
      <c r="G175" s="236">
        <v>201747000017</v>
      </c>
      <c r="H175" s="106" t="s">
        <v>1044</v>
      </c>
      <c r="I175" s="106" t="s">
        <v>357</v>
      </c>
      <c r="J175" s="106" t="s">
        <v>358</v>
      </c>
      <c r="K175" s="108" t="s">
        <v>360</v>
      </c>
      <c r="L175" s="106">
        <v>29</v>
      </c>
      <c r="M175" s="106" t="s">
        <v>82</v>
      </c>
      <c r="N175" s="106"/>
      <c r="O175" s="106">
        <v>9</v>
      </c>
      <c r="P175" s="106">
        <v>10</v>
      </c>
      <c r="Q175" s="106">
        <v>10</v>
      </c>
      <c r="R175" s="106">
        <v>29</v>
      </c>
      <c r="S175" s="109" t="s">
        <v>83</v>
      </c>
      <c r="T175" s="109" t="s">
        <v>84</v>
      </c>
      <c r="U175" s="109" t="s">
        <v>85</v>
      </c>
      <c r="V175" s="109" t="s">
        <v>156</v>
      </c>
      <c r="W175" s="109" t="s">
        <v>14</v>
      </c>
      <c r="X175" s="204">
        <v>25000000</v>
      </c>
      <c r="Y175" s="109" t="s">
        <v>87</v>
      </c>
      <c r="Z175" s="109" t="s">
        <v>157</v>
      </c>
      <c r="AA175" s="109" t="s">
        <v>158</v>
      </c>
      <c r="AB175" s="110">
        <v>0</v>
      </c>
      <c r="AC175" s="111">
        <v>5</v>
      </c>
      <c r="AD175" s="111">
        <v>17.241379310344829</v>
      </c>
      <c r="AE175" s="111">
        <v>4</v>
      </c>
      <c r="AF175" s="112">
        <v>0</v>
      </c>
      <c r="AG175" s="113" t="s">
        <v>361</v>
      </c>
      <c r="AH175" s="113" t="s">
        <v>14</v>
      </c>
      <c r="AI175" s="114"/>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5"/>
      <c r="DG175" s="115"/>
      <c r="DH175" s="115"/>
      <c r="DI175" s="115"/>
      <c r="DJ175" s="115"/>
      <c r="DK175" s="115"/>
      <c r="DL175" s="115"/>
      <c r="DM175" s="115"/>
      <c r="DN175" s="115"/>
      <c r="DO175" s="115"/>
      <c r="DP175" s="115"/>
      <c r="DQ175" s="115"/>
      <c r="DR175" s="115"/>
      <c r="DS175" s="116"/>
    </row>
    <row r="176" spans="1:123" s="117" customFormat="1" ht="165" customHeight="1" x14ac:dyDescent="0.25">
      <c r="A176" s="105" t="s">
        <v>32</v>
      </c>
      <c r="B176" s="199" t="s">
        <v>337</v>
      </c>
      <c r="C176" s="106" t="s">
        <v>12</v>
      </c>
      <c r="D176" s="106" t="s">
        <v>33</v>
      </c>
      <c r="E176" s="106"/>
      <c r="F176" s="106"/>
      <c r="G176" s="236">
        <v>201747000017</v>
      </c>
      <c r="H176" s="106" t="s">
        <v>1044</v>
      </c>
      <c r="I176" s="106" t="s">
        <v>357</v>
      </c>
      <c r="J176" s="106" t="s">
        <v>358</v>
      </c>
      <c r="K176" s="108" t="s">
        <v>362</v>
      </c>
      <c r="L176" s="106">
        <v>29</v>
      </c>
      <c r="M176" s="106" t="s">
        <v>82</v>
      </c>
      <c r="N176" s="106"/>
      <c r="O176" s="106">
        <v>9</v>
      </c>
      <c r="P176" s="106">
        <v>10</v>
      </c>
      <c r="Q176" s="106">
        <v>10</v>
      </c>
      <c r="R176" s="106">
        <v>29</v>
      </c>
      <c r="S176" s="109" t="s">
        <v>83</v>
      </c>
      <c r="T176" s="109" t="s">
        <v>84</v>
      </c>
      <c r="U176" s="109" t="s">
        <v>85</v>
      </c>
      <c r="V176" s="109" t="s">
        <v>156</v>
      </c>
      <c r="W176" s="109" t="s">
        <v>14</v>
      </c>
      <c r="X176" s="204">
        <v>30000000</v>
      </c>
      <c r="Y176" s="109" t="s">
        <v>87</v>
      </c>
      <c r="Z176" s="109" t="s">
        <v>157</v>
      </c>
      <c r="AA176" s="109" t="s">
        <v>158</v>
      </c>
      <c r="AB176" s="110">
        <v>0</v>
      </c>
      <c r="AC176" s="111">
        <v>14</v>
      </c>
      <c r="AD176" s="111">
        <v>50</v>
      </c>
      <c r="AE176" s="111">
        <v>15</v>
      </c>
      <c r="AF176" s="112">
        <v>0</v>
      </c>
      <c r="AG176" s="113" t="s">
        <v>363</v>
      </c>
      <c r="AH176" s="113" t="s">
        <v>14</v>
      </c>
      <c r="AI176" s="114"/>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5"/>
      <c r="DG176" s="115"/>
      <c r="DH176" s="115"/>
      <c r="DI176" s="115"/>
      <c r="DJ176" s="115"/>
      <c r="DK176" s="115"/>
      <c r="DL176" s="115"/>
      <c r="DM176" s="115"/>
      <c r="DN176" s="115"/>
      <c r="DO176" s="115"/>
      <c r="DP176" s="115"/>
      <c r="DQ176" s="115"/>
      <c r="DR176" s="115"/>
      <c r="DS176" s="116"/>
    </row>
    <row r="177" spans="1:123" s="117" customFormat="1" ht="101.25" customHeight="1" x14ac:dyDescent="0.25">
      <c r="A177" s="105" t="s">
        <v>32</v>
      </c>
      <c r="B177" s="199" t="s">
        <v>337</v>
      </c>
      <c r="C177" s="106" t="s">
        <v>12</v>
      </c>
      <c r="D177" s="106" t="s">
        <v>33</v>
      </c>
      <c r="E177" s="106"/>
      <c r="F177" s="106"/>
      <c r="G177" s="236">
        <v>201747000017</v>
      </c>
      <c r="H177" s="106" t="s">
        <v>1044</v>
      </c>
      <c r="I177" s="106" t="s">
        <v>357</v>
      </c>
      <c r="J177" s="106" t="s">
        <v>358</v>
      </c>
      <c r="K177" s="108" t="s">
        <v>1035</v>
      </c>
      <c r="L177" s="106">
        <v>1</v>
      </c>
      <c r="M177" s="106" t="s">
        <v>82</v>
      </c>
      <c r="N177" s="106"/>
      <c r="O177" s="106">
        <v>1</v>
      </c>
      <c r="P177" s="106"/>
      <c r="Q177" s="106"/>
      <c r="R177" s="106">
        <v>1</v>
      </c>
      <c r="S177" s="109" t="s">
        <v>83</v>
      </c>
      <c r="T177" s="109" t="s">
        <v>84</v>
      </c>
      <c r="U177" s="109" t="s">
        <v>163</v>
      </c>
      <c r="V177" s="109" t="s">
        <v>156</v>
      </c>
      <c r="W177" s="109" t="s">
        <v>14</v>
      </c>
      <c r="X177" s="204">
        <v>15450000</v>
      </c>
      <c r="Y177" s="109" t="s">
        <v>87</v>
      </c>
      <c r="Z177" s="109" t="s">
        <v>157</v>
      </c>
      <c r="AA177" s="109" t="s">
        <v>158</v>
      </c>
      <c r="AB177" s="110">
        <v>0</v>
      </c>
      <c r="AC177" s="111">
        <v>14</v>
      </c>
      <c r="AD177" s="111">
        <v>50</v>
      </c>
      <c r="AE177" s="111">
        <v>15</v>
      </c>
      <c r="AF177" s="112">
        <v>0</v>
      </c>
      <c r="AG177" s="113" t="s">
        <v>364</v>
      </c>
      <c r="AH177" s="113" t="s">
        <v>14</v>
      </c>
      <c r="AI177" s="114"/>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6"/>
    </row>
    <row r="178" spans="1:123" s="117" customFormat="1" ht="121.5" customHeight="1" x14ac:dyDescent="0.25">
      <c r="A178" s="105" t="s">
        <v>32</v>
      </c>
      <c r="B178" s="199" t="s">
        <v>337</v>
      </c>
      <c r="C178" s="106" t="s">
        <v>12</v>
      </c>
      <c r="D178" s="106" t="s">
        <v>33</v>
      </c>
      <c r="E178" s="106"/>
      <c r="F178" s="106"/>
      <c r="G178" s="236">
        <v>201747000017</v>
      </c>
      <c r="H178" s="106" t="s">
        <v>1044</v>
      </c>
      <c r="I178" s="106" t="s">
        <v>357</v>
      </c>
      <c r="J178" s="106" t="s">
        <v>358</v>
      </c>
      <c r="K178" s="108" t="s">
        <v>1036</v>
      </c>
      <c r="L178" s="106">
        <v>2</v>
      </c>
      <c r="M178" s="106" t="s">
        <v>82</v>
      </c>
      <c r="N178" s="106"/>
      <c r="O178" s="106">
        <v>1</v>
      </c>
      <c r="P178" s="106"/>
      <c r="Q178" s="106">
        <v>1</v>
      </c>
      <c r="R178" s="106">
        <v>2</v>
      </c>
      <c r="S178" s="109" t="s">
        <v>83</v>
      </c>
      <c r="T178" s="109" t="s">
        <v>84</v>
      </c>
      <c r="U178" s="109" t="s">
        <v>85</v>
      </c>
      <c r="V178" s="109" t="s">
        <v>156</v>
      </c>
      <c r="W178" s="109" t="s">
        <v>14</v>
      </c>
      <c r="X178" s="204">
        <v>20000000</v>
      </c>
      <c r="Y178" s="109" t="s">
        <v>87</v>
      </c>
      <c r="Z178" s="109" t="s">
        <v>157</v>
      </c>
      <c r="AA178" s="109" t="s">
        <v>158</v>
      </c>
      <c r="AB178" s="110">
        <v>0</v>
      </c>
      <c r="AC178" s="111">
        <v>14</v>
      </c>
      <c r="AD178" s="111">
        <v>50</v>
      </c>
      <c r="AE178" s="111">
        <v>15</v>
      </c>
      <c r="AF178" s="112">
        <v>0</v>
      </c>
      <c r="AG178" s="113" t="s">
        <v>366</v>
      </c>
      <c r="AH178" s="113" t="s">
        <v>14</v>
      </c>
      <c r="AI178" s="114"/>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6"/>
    </row>
    <row r="179" spans="1:123" s="117" customFormat="1" ht="114" customHeight="1" x14ac:dyDescent="0.25">
      <c r="A179" s="105" t="s">
        <v>32</v>
      </c>
      <c r="B179" s="199" t="s">
        <v>337</v>
      </c>
      <c r="C179" s="106" t="s">
        <v>12</v>
      </c>
      <c r="D179" s="106" t="s">
        <v>33</v>
      </c>
      <c r="E179" s="106"/>
      <c r="F179" s="106"/>
      <c r="G179" s="236">
        <v>201747000017</v>
      </c>
      <c r="H179" s="106" t="s">
        <v>1044</v>
      </c>
      <c r="I179" s="106" t="s">
        <v>367</v>
      </c>
      <c r="J179" s="106" t="s">
        <v>339</v>
      </c>
      <c r="K179" s="108" t="s">
        <v>371</v>
      </c>
      <c r="L179" s="106">
        <v>29</v>
      </c>
      <c r="M179" s="106" t="s">
        <v>82</v>
      </c>
      <c r="N179" s="106"/>
      <c r="O179" s="106">
        <v>9</v>
      </c>
      <c r="P179" s="106">
        <v>10</v>
      </c>
      <c r="Q179" s="106">
        <v>10</v>
      </c>
      <c r="R179" s="106">
        <v>29</v>
      </c>
      <c r="S179" s="109" t="s">
        <v>83</v>
      </c>
      <c r="T179" s="109" t="s">
        <v>84</v>
      </c>
      <c r="U179" s="109" t="s">
        <v>85</v>
      </c>
      <c r="V179" s="109" t="s">
        <v>156</v>
      </c>
      <c r="W179" s="109" t="s">
        <v>14</v>
      </c>
      <c r="X179" s="204">
        <v>40000000</v>
      </c>
      <c r="Y179" s="109" t="s">
        <v>87</v>
      </c>
      <c r="Z179" s="109" t="s">
        <v>157</v>
      </c>
      <c r="AA179" s="109" t="s">
        <v>158</v>
      </c>
      <c r="AB179" s="110">
        <v>0</v>
      </c>
      <c r="AC179" s="111">
        <v>7</v>
      </c>
      <c r="AD179" s="111">
        <v>50</v>
      </c>
      <c r="AE179" s="111">
        <v>6</v>
      </c>
      <c r="AF179" s="112">
        <v>0</v>
      </c>
      <c r="AG179" s="113" t="s">
        <v>372</v>
      </c>
      <c r="AH179" s="113" t="s">
        <v>14</v>
      </c>
      <c r="AI179" s="114"/>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6"/>
    </row>
    <row r="180" spans="1:123" s="117" customFormat="1" ht="105" x14ac:dyDescent="0.25">
      <c r="A180" s="105" t="s">
        <v>32</v>
      </c>
      <c r="B180" s="199" t="s">
        <v>337</v>
      </c>
      <c r="C180" s="106" t="s">
        <v>12</v>
      </c>
      <c r="D180" s="106" t="s">
        <v>33</v>
      </c>
      <c r="E180" s="106"/>
      <c r="F180" s="106"/>
      <c r="G180" s="236">
        <v>201747000017</v>
      </c>
      <c r="H180" s="106" t="s">
        <v>1044</v>
      </c>
      <c r="I180" s="106" t="s">
        <v>367</v>
      </c>
      <c r="J180" s="106" t="s">
        <v>339</v>
      </c>
      <c r="K180" s="108" t="s">
        <v>1047</v>
      </c>
      <c r="L180" s="106">
        <v>3</v>
      </c>
      <c r="M180" s="106" t="s">
        <v>82</v>
      </c>
      <c r="N180" s="106"/>
      <c r="O180" s="106">
        <v>1</v>
      </c>
      <c r="P180" s="106">
        <v>1</v>
      </c>
      <c r="Q180" s="106">
        <v>1</v>
      </c>
      <c r="R180" s="106">
        <v>3</v>
      </c>
      <c r="S180" s="109" t="s">
        <v>83</v>
      </c>
      <c r="T180" s="109" t="s">
        <v>84</v>
      </c>
      <c r="U180" s="109" t="s">
        <v>1048</v>
      </c>
      <c r="V180" s="109"/>
      <c r="W180" s="219" t="s">
        <v>770</v>
      </c>
      <c r="X180" s="204">
        <v>17627618</v>
      </c>
      <c r="Y180" s="109" t="s">
        <v>87</v>
      </c>
      <c r="Z180" s="109" t="s">
        <v>157</v>
      </c>
      <c r="AA180" s="109" t="s">
        <v>158</v>
      </c>
      <c r="AB180" s="110"/>
      <c r="AC180" s="111">
        <v>8</v>
      </c>
      <c r="AD180" s="111">
        <v>50</v>
      </c>
      <c r="AE180" s="111">
        <v>7</v>
      </c>
      <c r="AF180" s="112"/>
      <c r="AG180" s="113"/>
      <c r="AH180" s="113"/>
      <c r="AI180" s="114"/>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6"/>
    </row>
    <row r="181" spans="1:123" s="117" customFormat="1" ht="139.5" customHeight="1" x14ac:dyDescent="0.25">
      <c r="A181" s="105" t="s">
        <v>32</v>
      </c>
      <c r="B181" s="199" t="s">
        <v>337</v>
      </c>
      <c r="C181" s="106" t="s">
        <v>12</v>
      </c>
      <c r="D181" s="106" t="s">
        <v>33</v>
      </c>
      <c r="E181" s="106"/>
      <c r="F181" s="106"/>
      <c r="G181" s="236">
        <v>201747000017</v>
      </c>
      <c r="H181" s="106" t="s">
        <v>1044</v>
      </c>
      <c r="I181" s="106" t="s">
        <v>367</v>
      </c>
      <c r="J181" s="106" t="s">
        <v>358</v>
      </c>
      <c r="K181" s="108" t="s">
        <v>373</v>
      </c>
      <c r="L181" s="106">
        <v>29</v>
      </c>
      <c r="M181" s="106" t="s">
        <v>82</v>
      </c>
      <c r="N181" s="106"/>
      <c r="O181" s="106">
        <v>9</v>
      </c>
      <c r="P181" s="106">
        <v>10</v>
      </c>
      <c r="Q181" s="106">
        <v>10</v>
      </c>
      <c r="R181" s="106">
        <v>29</v>
      </c>
      <c r="S181" s="109" t="s">
        <v>83</v>
      </c>
      <c r="T181" s="109" t="s">
        <v>84</v>
      </c>
      <c r="U181" s="109" t="s">
        <v>85</v>
      </c>
      <c r="V181" s="109" t="s">
        <v>156</v>
      </c>
      <c r="W181" s="109" t="s">
        <v>14</v>
      </c>
      <c r="X181" s="204">
        <v>40000000</v>
      </c>
      <c r="Y181" s="109" t="s">
        <v>87</v>
      </c>
      <c r="Z181" s="109" t="s">
        <v>157</v>
      </c>
      <c r="AA181" s="109" t="s">
        <v>158</v>
      </c>
      <c r="AB181" s="110">
        <v>0</v>
      </c>
      <c r="AC181" s="111">
        <v>14</v>
      </c>
      <c r="AD181" s="111">
        <v>50</v>
      </c>
      <c r="AE181" s="111">
        <v>15</v>
      </c>
      <c r="AF181" s="112">
        <v>0</v>
      </c>
      <c r="AG181" s="113" t="s">
        <v>374</v>
      </c>
      <c r="AH181" s="113" t="s">
        <v>14</v>
      </c>
      <c r="AI181" s="114"/>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6"/>
    </row>
    <row r="182" spans="1:123" s="117" customFormat="1" ht="159" customHeight="1" x14ac:dyDescent="0.25">
      <c r="A182" s="105" t="s">
        <v>32</v>
      </c>
      <c r="B182" s="199" t="s">
        <v>337</v>
      </c>
      <c r="C182" s="106" t="s">
        <v>12</v>
      </c>
      <c r="D182" s="106" t="s">
        <v>33</v>
      </c>
      <c r="E182" s="106"/>
      <c r="F182" s="106"/>
      <c r="G182" s="236">
        <v>201747000017</v>
      </c>
      <c r="H182" s="106" t="s">
        <v>1044</v>
      </c>
      <c r="I182" s="106" t="s">
        <v>367</v>
      </c>
      <c r="J182" s="106" t="s">
        <v>358</v>
      </c>
      <c r="K182" s="108" t="s">
        <v>375</v>
      </c>
      <c r="L182" s="106">
        <v>29</v>
      </c>
      <c r="M182" s="106" t="s">
        <v>82</v>
      </c>
      <c r="N182" s="106"/>
      <c r="O182" s="106">
        <v>9</v>
      </c>
      <c r="P182" s="106">
        <v>10</v>
      </c>
      <c r="Q182" s="106">
        <v>10</v>
      </c>
      <c r="R182" s="106">
        <v>29</v>
      </c>
      <c r="S182" s="109" t="s">
        <v>83</v>
      </c>
      <c r="T182" s="109" t="s">
        <v>84</v>
      </c>
      <c r="U182" s="109" t="s">
        <v>85</v>
      </c>
      <c r="V182" s="109" t="s">
        <v>156</v>
      </c>
      <c r="W182" s="109" t="s">
        <v>14</v>
      </c>
      <c r="X182" s="204">
        <v>35000000</v>
      </c>
      <c r="Y182" s="109" t="s">
        <v>87</v>
      </c>
      <c r="Z182" s="109" t="s">
        <v>157</v>
      </c>
      <c r="AA182" s="109" t="s">
        <v>158</v>
      </c>
      <c r="AB182" s="110">
        <v>0</v>
      </c>
      <c r="AC182" s="111"/>
      <c r="AD182" s="111"/>
      <c r="AE182" s="111">
        <v>1</v>
      </c>
      <c r="AF182" s="112">
        <v>0</v>
      </c>
      <c r="AG182" s="113" t="s">
        <v>376</v>
      </c>
      <c r="AH182" s="113" t="s">
        <v>14</v>
      </c>
      <c r="AI182" s="114"/>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6"/>
    </row>
    <row r="183" spans="1:123" s="117" customFormat="1" ht="105" x14ac:dyDescent="0.25">
      <c r="A183" s="105" t="s">
        <v>32</v>
      </c>
      <c r="B183" s="199" t="s">
        <v>337</v>
      </c>
      <c r="C183" s="106" t="s">
        <v>12</v>
      </c>
      <c r="D183" s="106" t="s">
        <v>33</v>
      </c>
      <c r="E183" s="106"/>
      <c r="F183" s="106"/>
      <c r="G183" s="236">
        <v>201747000017</v>
      </c>
      <c r="H183" s="106" t="s">
        <v>1044</v>
      </c>
      <c r="I183" s="106" t="s">
        <v>377</v>
      </c>
      <c r="J183" s="106" t="s">
        <v>339</v>
      </c>
      <c r="K183" s="108" t="s">
        <v>998</v>
      </c>
      <c r="L183" s="106">
        <v>1</v>
      </c>
      <c r="M183" s="106" t="s">
        <v>82</v>
      </c>
      <c r="N183" s="106"/>
      <c r="O183" s="106"/>
      <c r="P183" s="106">
        <v>1</v>
      </c>
      <c r="Q183" s="106"/>
      <c r="R183" s="106">
        <v>1</v>
      </c>
      <c r="S183" s="109" t="s">
        <v>83</v>
      </c>
      <c r="T183" s="109" t="s">
        <v>84</v>
      </c>
      <c r="U183" s="109" t="s">
        <v>85</v>
      </c>
      <c r="V183" s="109" t="s">
        <v>156</v>
      </c>
      <c r="W183" s="109" t="s">
        <v>14</v>
      </c>
      <c r="X183" s="204">
        <v>30000000</v>
      </c>
      <c r="Y183" s="109" t="s">
        <v>87</v>
      </c>
      <c r="Z183" s="109" t="s">
        <v>157</v>
      </c>
      <c r="AA183" s="109" t="s">
        <v>158</v>
      </c>
      <c r="AB183" s="110">
        <v>0</v>
      </c>
      <c r="AC183" s="111">
        <v>14</v>
      </c>
      <c r="AD183" s="111">
        <v>50</v>
      </c>
      <c r="AE183" s="111">
        <v>15</v>
      </c>
      <c r="AF183" s="112">
        <v>0</v>
      </c>
      <c r="AG183" s="113" t="s">
        <v>378</v>
      </c>
      <c r="AH183" s="113" t="s">
        <v>14</v>
      </c>
      <c r="AI183" s="114"/>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6"/>
    </row>
    <row r="184" spans="1:123" s="117" customFormat="1" ht="105" x14ac:dyDescent="0.25">
      <c r="A184" s="105" t="s">
        <v>32</v>
      </c>
      <c r="B184" s="199" t="s">
        <v>337</v>
      </c>
      <c r="C184" s="106" t="s">
        <v>12</v>
      </c>
      <c r="D184" s="106" t="s">
        <v>33</v>
      </c>
      <c r="E184" s="106"/>
      <c r="F184" s="106"/>
      <c r="G184" s="236">
        <v>201747000017</v>
      </c>
      <c r="H184" s="106" t="s">
        <v>1044</v>
      </c>
      <c r="I184" s="106" t="s">
        <v>377</v>
      </c>
      <c r="J184" s="106" t="s">
        <v>339</v>
      </c>
      <c r="K184" s="108" t="s">
        <v>379</v>
      </c>
      <c r="L184" s="106">
        <v>1</v>
      </c>
      <c r="M184" s="106" t="s">
        <v>82</v>
      </c>
      <c r="N184" s="106"/>
      <c r="O184" s="106">
        <v>1</v>
      </c>
      <c r="P184" s="106"/>
      <c r="Q184" s="106"/>
      <c r="R184" s="106">
        <v>1</v>
      </c>
      <c r="S184" s="109" t="s">
        <v>83</v>
      </c>
      <c r="T184" s="109" t="s">
        <v>84</v>
      </c>
      <c r="U184" s="109" t="s">
        <v>160</v>
      </c>
      <c r="V184" s="109" t="s">
        <v>156</v>
      </c>
      <c r="W184" s="109" t="s">
        <v>14</v>
      </c>
      <c r="X184" s="204">
        <v>20000000</v>
      </c>
      <c r="Y184" s="109" t="s">
        <v>87</v>
      </c>
      <c r="Z184" s="109" t="s">
        <v>157</v>
      </c>
      <c r="AA184" s="109" t="s">
        <v>158</v>
      </c>
      <c r="AB184" s="110">
        <v>0</v>
      </c>
      <c r="AC184" s="111"/>
      <c r="AD184" s="111"/>
      <c r="AE184" s="111">
        <v>1</v>
      </c>
      <c r="AF184" s="112">
        <v>0</v>
      </c>
      <c r="AG184" s="113" t="s">
        <v>380</v>
      </c>
      <c r="AH184" s="113" t="s">
        <v>14</v>
      </c>
      <c r="AI184" s="114"/>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6"/>
    </row>
    <row r="185" spans="1:123" s="117" customFormat="1" ht="165.75" customHeight="1" x14ac:dyDescent="0.25">
      <c r="A185" s="105" t="s">
        <v>32</v>
      </c>
      <c r="B185" s="199" t="s">
        <v>337</v>
      </c>
      <c r="C185" s="106" t="s">
        <v>12</v>
      </c>
      <c r="D185" s="106" t="s">
        <v>33</v>
      </c>
      <c r="E185" s="106"/>
      <c r="F185" s="106"/>
      <c r="G185" s="236">
        <v>201747000017</v>
      </c>
      <c r="H185" s="106" t="s">
        <v>1044</v>
      </c>
      <c r="I185" s="106" t="s">
        <v>357</v>
      </c>
      <c r="J185" s="106" t="s">
        <v>358</v>
      </c>
      <c r="K185" s="108" t="s">
        <v>385</v>
      </c>
      <c r="L185" s="106">
        <v>29</v>
      </c>
      <c r="M185" s="106" t="s">
        <v>82</v>
      </c>
      <c r="N185" s="106"/>
      <c r="O185" s="106">
        <v>9</v>
      </c>
      <c r="P185" s="106">
        <v>10</v>
      </c>
      <c r="Q185" s="106">
        <v>10</v>
      </c>
      <c r="R185" s="106">
        <v>29</v>
      </c>
      <c r="S185" s="109" t="s">
        <v>352</v>
      </c>
      <c r="T185" s="109" t="s">
        <v>84</v>
      </c>
      <c r="U185" s="109" t="s">
        <v>96</v>
      </c>
      <c r="V185" s="109" t="s">
        <v>156</v>
      </c>
      <c r="W185" s="109" t="s">
        <v>14</v>
      </c>
      <c r="X185" s="204">
        <v>30000000</v>
      </c>
      <c r="Y185" s="109" t="s">
        <v>87</v>
      </c>
      <c r="Z185" s="109" t="s">
        <v>157</v>
      </c>
      <c r="AA185" s="109" t="s">
        <v>158</v>
      </c>
      <c r="AB185" s="110">
        <v>0</v>
      </c>
      <c r="AC185" s="111">
        <v>2</v>
      </c>
      <c r="AD185" s="111">
        <v>66</v>
      </c>
      <c r="AE185" s="111">
        <v>1</v>
      </c>
      <c r="AF185" s="112">
        <v>0</v>
      </c>
      <c r="AG185" s="113" t="s">
        <v>386</v>
      </c>
      <c r="AH185" s="113" t="s">
        <v>14</v>
      </c>
      <c r="AI185" s="114"/>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6"/>
    </row>
    <row r="186" spans="1:123" s="117" customFormat="1" ht="105" x14ac:dyDescent="0.25">
      <c r="A186" s="105" t="s">
        <v>32</v>
      </c>
      <c r="B186" s="199" t="s">
        <v>337</v>
      </c>
      <c r="C186" s="106" t="s">
        <v>12</v>
      </c>
      <c r="D186" s="106" t="s">
        <v>33</v>
      </c>
      <c r="E186" s="106"/>
      <c r="F186" s="106"/>
      <c r="G186" s="236">
        <v>201747000017</v>
      </c>
      <c r="H186" s="106" t="s">
        <v>1044</v>
      </c>
      <c r="I186" s="106" t="s">
        <v>367</v>
      </c>
      <c r="J186" s="106" t="s">
        <v>339</v>
      </c>
      <c r="K186" s="108" t="s">
        <v>387</v>
      </c>
      <c r="L186" s="106">
        <v>29</v>
      </c>
      <c r="M186" s="106" t="s">
        <v>82</v>
      </c>
      <c r="N186" s="106"/>
      <c r="O186" s="106">
        <v>9</v>
      </c>
      <c r="P186" s="106">
        <v>10</v>
      </c>
      <c r="Q186" s="106">
        <v>10</v>
      </c>
      <c r="R186" s="106">
        <v>29</v>
      </c>
      <c r="S186" s="109" t="s">
        <v>352</v>
      </c>
      <c r="T186" s="109" t="s">
        <v>84</v>
      </c>
      <c r="U186" s="109" t="s">
        <v>96</v>
      </c>
      <c r="V186" s="109" t="s">
        <v>156</v>
      </c>
      <c r="W186" s="109" t="s">
        <v>14</v>
      </c>
      <c r="X186" s="204">
        <v>35000000</v>
      </c>
      <c r="Y186" s="109" t="s">
        <v>87</v>
      </c>
      <c r="Z186" s="109" t="s">
        <v>157</v>
      </c>
      <c r="AA186" s="109" t="s">
        <v>158</v>
      </c>
      <c r="AB186" s="110">
        <v>0</v>
      </c>
      <c r="AC186" s="111">
        <v>4</v>
      </c>
      <c r="AD186" s="111">
        <v>50</v>
      </c>
      <c r="AE186" s="111">
        <v>4</v>
      </c>
      <c r="AF186" s="112">
        <v>0</v>
      </c>
      <c r="AG186" s="113" t="s">
        <v>388</v>
      </c>
      <c r="AH186" s="113" t="s">
        <v>14</v>
      </c>
      <c r="AI186" s="114"/>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6"/>
    </row>
    <row r="187" spans="1:123" s="117" customFormat="1" ht="105" x14ac:dyDescent="0.25">
      <c r="A187" s="105" t="s">
        <v>32</v>
      </c>
      <c r="B187" s="199" t="s">
        <v>337</v>
      </c>
      <c r="C187" s="106" t="s">
        <v>12</v>
      </c>
      <c r="D187" s="106" t="s">
        <v>33</v>
      </c>
      <c r="E187" s="106"/>
      <c r="F187" s="106"/>
      <c r="G187" s="236">
        <v>201747000017</v>
      </c>
      <c r="H187" s="106" t="s">
        <v>1044</v>
      </c>
      <c r="I187" s="106" t="s">
        <v>367</v>
      </c>
      <c r="J187" s="106" t="s">
        <v>339</v>
      </c>
      <c r="K187" s="108" t="s">
        <v>391</v>
      </c>
      <c r="L187" s="106">
        <v>1</v>
      </c>
      <c r="M187" s="106" t="s">
        <v>82</v>
      </c>
      <c r="N187" s="106"/>
      <c r="O187" s="106">
        <v>1</v>
      </c>
      <c r="P187" s="106"/>
      <c r="Q187" s="106"/>
      <c r="R187" s="106">
        <v>1</v>
      </c>
      <c r="S187" s="109" t="s">
        <v>83</v>
      </c>
      <c r="T187" s="109" t="s">
        <v>84</v>
      </c>
      <c r="U187" s="109" t="s">
        <v>392</v>
      </c>
      <c r="V187" s="109" t="s">
        <v>156</v>
      </c>
      <c r="W187" s="109" t="s">
        <v>14</v>
      </c>
      <c r="X187" s="204">
        <v>15000000</v>
      </c>
      <c r="Y187" s="109" t="s">
        <v>87</v>
      </c>
      <c r="Z187" s="109" t="s">
        <v>157</v>
      </c>
      <c r="AA187" s="109" t="s">
        <v>158</v>
      </c>
      <c r="AB187" s="110">
        <v>0</v>
      </c>
      <c r="AC187" s="111">
        <v>5</v>
      </c>
      <c r="AD187" s="111">
        <v>17.241379310344829</v>
      </c>
      <c r="AE187" s="111">
        <v>4</v>
      </c>
      <c r="AF187" s="112">
        <v>0</v>
      </c>
      <c r="AG187" s="113" t="s">
        <v>393</v>
      </c>
      <c r="AH187" s="113" t="s">
        <v>14</v>
      </c>
      <c r="AI187" s="114"/>
      <c r="AJ187" s="115"/>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6"/>
    </row>
    <row r="188" spans="1:123" s="131" customFormat="1" ht="90" x14ac:dyDescent="0.25">
      <c r="A188" s="120" t="s">
        <v>32</v>
      </c>
      <c r="B188" s="200" t="s">
        <v>337</v>
      </c>
      <c r="C188" s="122" t="s">
        <v>12</v>
      </c>
      <c r="D188" s="122" t="s">
        <v>33</v>
      </c>
      <c r="E188" s="122"/>
      <c r="F188" s="122"/>
      <c r="G188" s="237">
        <v>201747000017</v>
      </c>
      <c r="H188" s="122" t="s">
        <v>1044</v>
      </c>
      <c r="I188" s="122" t="s">
        <v>389</v>
      </c>
      <c r="J188" s="122" t="s">
        <v>382</v>
      </c>
      <c r="K188" s="123" t="s">
        <v>395</v>
      </c>
      <c r="L188" s="122">
        <v>29</v>
      </c>
      <c r="M188" s="122" t="s">
        <v>82</v>
      </c>
      <c r="N188" s="122"/>
      <c r="O188" s="122">
        <v>9</v>
      </c>
      <c r="P188" s="122">
        <v>10</v>
      </c>
      <c r="Q188" s="122">
        <v>10</v>
      </c>
      <c r="R188" s="122">
        <v>29</v>
      </c>
      <c r="S188" s="124" t="s">
        <v>396</v>
      </c>
      <c r="T188" s="124" t="s">
        <v>84</v>
      </c>
      <c r="U188" s="124" t="s">
        <v>96</v>
      </c>
      <c r="V188" s="124" t="s">
        <v>156</v>
      </c>
      <c r="W188" s="124" t="s">
        <v>14</v>
      </c>
      <c r="X188" s="204">
        <v>30000000</v>
      </c>
      <c r="Y188" s="124" t="s">
        <v>87</v>
      </c>
      <c r="Z188" s="124" t="s">
        <v>157</v>
      </c>
      <c r="AA188" s="124" t="s">
        <v>158</v>
      </c>
      <c r="AB188" s="125">
        <v>0</v>
      </c>
      <c r="AC188" s="126">
        <v>14</v>
      </c>
      <c r="AD188" s="126">
        <v>50</v>
      </c>
      <c r="AE188" s="126">
        <v>15</v>
      </c>
      <c r="AF188" s="127">
        <v>0</v>
      </c>
      <c r="AG188" s="128" t="s">
        <v>397</v>
      </c>
      <c r="AH188" s="128" t="s">
        <v>14</v>
      </c>
      <c r="AI188" s="129"/>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30"/>
    </row>
    <row r="189" spans="1:123" s="117" customFormat="1" ht="90" x14ac:dyDescent="0.25">
      <c r="A189" s="148" t="s">
        <v>32</v>
      </c>
      <c r="B189" s="199" t="s">
        <v>337</v>
      </c>
      <c r="C189" s="106" t="s">
        <v>12</v>
      </c>
      <c r="D189" s="106" t="s">
        <v>33</v>
      </c>
      <c r="E189" s="106"/>
      <c r="F189" s="106"/>
      <c r="G189" s="236">
        <v>201747000017</v>
      </c>
      <c r="H189" s="106" t="s">
        <v>1044</v>
      </c>
      <c r="I189" s="106" t="s">
        <v>381</v>
      </c>
      <c r="J189" s="106" t="s">
        <v>382</v>
      </c>
      <c r="K189" s="247" t="s">
        <v>368</v>
      </c>
      <c r="L189" s="106">
        <v>100</v>
      </c>
      <c r="M189" s="106" t="s">
        <v>441</v>
      </c>
      <c r="N189" s="106">
        <v>25</v>
      </c>
      <c r="O189" s="106">
        <v>25</v>
      </c>
      <c r="P189" s="106">
        <v>25</v>
      </c>
      <c r="Q189" s="106">
        <v>25</v>
      </c>
      <c r="R189" s="106">
        <f t="shared" si="7"/>
        <v>100</v>
      </c>
      <c r="S189" s="109" t="s">
        <v>354</v>
      </c>
      <c r="T189" s="109" t="s">
        <v>105</v>
      </c>
      <c r="U189" s="109" t="s">
        <v>113</v>
      </c>
      <c r="V189" s="109" t="s">
        <v>156</v>
      </c>
      <c r="W189" s="112" t="s">
        <v>866</v>
      </c>
      <c r="X189" s="204">
        <v>6000000</v>
      </c>
      <c r="Y189" s="109" t="s">
        <v>87</v>
      </c>
      <c r="Z189" s="109" t="s">
        <v>157</v>
      </c>
      <c r="AA189" s="109" t="s">
        <v>158</v>
      </c>
      <c r="AB189" s="111">
        <v>0</v>
      </c>
      <c r="AC189" s="111">
        <v>14</v>
      </c>
      <c r="AD189" s="111">
        <v>50</v>
      </c>
      <c r="AE189" s="111">
        <v>15</v>
      </c>
      <c r="AF189" s="112">
        <f t="shared" ref="AF189:AF207" si="8">AB189+AC189+AD189+AE189</f>
        <v>79</v>
      </c>
      <c r="AG189" s="113"/>
      <c r="AH189" s="113"/>
      <c r="AI189" s="114"/>
    </row>
    <row r="190" spans="1:123" s="117" customFormat="1" ht="90" x14ac:dyDescent="0.25">
      <c r="A190" s="105" t="s">
        <v>32</v>
      </c>
      <c r="B190" s="199" t="s">
        <v>337</v>
      </c>
      <c r="C190" s="106" t="s">
        <v>12</v>
      </c>
      <c r="D190" s="106" t="s">
        <v>33</v>
      </c>
      <c r="E190" s="106"/>
      <c r="F190" s="106"/>
      <c r="G190" s="236">
        <v>201747000017</v>
      </c>
      <c r="H190" s="106" t="s">
        <v>1044</v>
      </c>
      <c r="I190" s="106" t="s">
        <v>381</v>
      </c>
      <c r="J190" s="106" t="s">
        <v>382</v>
      </c>
      <c r="K190" s="349" t="s">
        <v>1042</v>
      </c>
      <c r="L190" s="347">
        <v>1</v>
      </c>
      <c r="M190" s="347" t="s">
        <v>82</v>
      </c>
      <c r="N190" s="106"/>
      <c r="O190" s="106"/>
      <c r="P190" s="106">
        <v>1</v>
      </c>
      <c r="Q190" s="106"/>
      <c r="R190" s="106">
        <f>+N190+O190+P190+Q190</f>
        <v>1</v>
      </c>
      <c r="S190" s="347" t="s">
        <v>345</v>
      </c>
      <c r="T190" s="109" t="s">
        <v>105</v>
      </c>
      <c r="U190" s="347" t="s">
        <v>365</v>
      </c>
      <c r="V190" s="109" t="s">
        <v>156</v>
      </c>
      <c r="W190" s="112" t="s">
        <v>866</v>
      </c>
      <c r="X190" s="204">
        <v>20000000</v>
      </c>
      <c r="Y190" s="109" t="s">
        <v>87</v>
      </c>
      <c r="Z190" s="109" t="s">
        <v>157</v>
      </c>
      <c r="AA190" s="109" t="s">
        <v>158</v>
      </c>
      <c r="AB190" s="110">
        <v>0</v>
      </c>
      <c r="AC190" s="111">
        <v>3</v>
      </c>
      <c r="AD190" s="111">
        <v>50</v>
      </c>
      <c r="AE190" s="111">
        <v>2</v>
      </c>
      <c r="AF190" s="112">
        <f t="shared" si="8"/>
        <v>55</v>
      </c>
      <c r="AG190" s="113" t="s">
        <v>384</v>
      </c>
      <c r="AH190" s="113" t="s">
        <v>14</v>
      </c>
      <c r="AI190" s="114"/>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6"/>
    </row>
    <row r="191" spans="1:123" s="117" customFormat="1" ht="90" x14ac:dyDescent="0.25">
      <c r="A191" s="105" t="s">
        <v>32</v>
      </c>
      <c r="B191" s="199" t="s">
        <v>337</v>
      </c>
      <c r="C191" s="106" t="s">
        <v>12</v>
      </c>
      <c r="D191" s="106" t="s">
        <v>33</v>
      </c>
      <c r="E191" s="106"/>
      <c r="F191" s="106"/>
      <c r="G191" s="236">
        <v>201747000017</v>
      </c>
      <c r="H191" s="106" t="s">
        <v>1044</v>
      </c>
      <c r="I191" s="106" t="s">
        <v>381</v>
      </c>
      <c r="J191" s="106" t="s">
        <v>382</v>
      </c>
      <c r="K191" s="350"/>
      <c r="L191" s="348"/>
      <c r="M191" s="348"/>
      <c r="N191" s="106"/>
      <c r="O191" s="106"/>
      <c r="P191" s="106">
        <v>1</v>
      </c>
      <c r="Q191" s="106"/>
      <c r="R191" s="106">
        <v>1</v>
      </c>
      <c r="S191" s="348"/>
      <c r="T191" s="109" t="s">
        <v>105</v>
      </c>
      <c r="U191" s="348"/>
      <c r="V191" s="109"/>
      <c r="W191" s="223" t="s">
        <v>770</v>
      </c>
      <c r="X191" s="245">
        <v>6000000</v>
      </c>
      <c r="Y191" s="109" t="s">
        <v>87</v>
      </c>
      <c r="Z191" s="109" t="s">
        <v>157</v>
      </c>
      <c r="AA191" s="109" t="s">
        <v>158</v>
      </c>
      <c r="AB191" s="110">
        <v>0</v>
      </c>
      <c r="AC191" s="111"/>
      <c r="AD191" s="111"/>
      <c r="AE191" s="111">
        <v>1</v>
      </c>
      <c r="AF191" s="112">
        <f t="shared" ref="AF191:AF194" si="9">AB191+AC191+AD191+AE191</f>
        <v>1</v>
      </c>
      <c r="AG191" s="113" t="s">
        <v>384</v>
      </c>
      <c r="AH191" s="113" t="s">
        <v>14</v>
      </c>
      <c r="AI191" s="114"/>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6"/>
    </row>
    <row r="192" spans="1:123" s="227" customFormat="1" ht="90" x14ac:dyDescent="0.25">
      <c r="A192" s="220" t="s">
        <v>32</v>
      </c>
      <c r="B192" s="221" t="s">
        <v>337</v>
      </c>
      <c r="C192" s="222" t="s">
        <v>12</v>
      </c>
      <c r="D192" s="222" t="s">
        <v>33</v>
      </c>
      <c r="E192" s="222"/>
      <c r="F192" s="222"/>
      <c r="G192" s="238">
        <v>201747000017</v>
      </c>
      <c r="H192" s="222" t="s">
        <v>1044</v>
      </c>
      <c r="I192" s="222" t="s">
        <v>381</v>
      </c>
      <c r="J192" s="222" t="s">
        <v>382</v>
      </c>
      <c r="K192" s="247" t="s">
        <v>1049</v>
      </c>
      <c r="L192" s="106">
        <v>1</v>
      </c>
      <c r="M192" s="106" t="s">
        <v>82</v>
      </c>
      <c r="N192" s="106"/>
      <c r="O192" s="106"/>
      <c r="P192" s="106">
        <v>1</v>
      </c>
      <c r="Q192" s="222"/>
      <c r="R192" s="222">
        <v>1</v>
      </c>
      <c r="S192" s="109" t="s">
        <v>345</v>
      </c>
      <c r="T192" s="109" t="s">
        <v>105</v>
      </c>
      <c r="U192" s="109" t="s">
        <v>365</v>
      </c>
      <c r="V192" s="219"/>
      <c r="W192" s="223" t="s">
        <v>770</v>
      </c>
      <c r="X192" s="245">
        <v>11627618</v>
      </c>
      <c r="Y192" s="109" t="s">
        <v>87</v>
      </c>
      <c r="Z192" s="109" t="s">
        <v>157</v>
      </c>
      <c r="AA192" s="109" t="s">
        <v>158</v>
      </c>
      <c r="AB192" s="110">
        <v>0</v>
      </c>
      <c r="AC192" s="111">
        <v>14</v>
      </c>
      <c r="AD192" s="111">
        <v>50</v>
      </c>
      <c r="AE192" s="111">
        <v>15</v>
      </c>
      <c r="AF192" s="112">
        <f t="shared" si="9"/>
        <v>79</v>
      </c>
      <c r="AG192" s="113" t="s">
        <v>384</v>
      </c>
      <c r="AH192" s="113" t="s">
        <v>14</v>
      </c>
      <c r="AI192" s="224"/>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5"/>
      <c r="BW192" s="225"/>
      <c r="BX192" s="225"/>
      <c r="BY192" s="225"/>
      <c r="BZ192" s="225"/>
      <c r="CA192" s="225"/>
      <c r="CB192" s="225"/>
      <c r="CC192" s="225"/>
      <c r="CD192" s="225"/>
      <c r="CE192" s="225"/>
      <c r="CF192" s="225"/>
      <c r="CG192" s="225"/>
      <c r="CH192" s="225"/>
      <c r="CI192" s="225"/>
      <c r="CJ192" s="225"/>
      <c r="CK192" s="225"/>
      <c r="CL192" s="225"/>
      <c r="CM192" s="225"/>
      <c r="CN192" s="225"/>
      <c r="CO192" s="225"/>
      <c r="CP192" s="225"/>
      <c r="CQ192" s="225"/>
      <c r="CR192" s="225"/>
      <c r="CS192" s="225"/>
      <c r="CT192" s="225"/>
      <c r="CU192" s="225"/>
      <c r="CV192" s="225"/>
      <c r="CW192" s="225"/>
      <c r="CX192" s="225"/>
      <c r="CY192" s="225"/>
      <c r="CZ192" s="225"/>
      <c r="DA192" s="225"/>
      <c r="DB192" s="225"/>
      <c r="DC192" s="225"/>
      <c r="DD192" s="225"/>
      <c r="DE192" s="225"/>
      <c r="DF192" s="225"/>
      <c r="DG192" s="225"/>
      <c r="DH192" s="225"/>
      <c r="DI192" s="225"/>
      <c r="DJ192" s="225"/>
      <c r="DK192" s="225"/>
      <c r="DL192" s="225"/>
      <c r="DM192" s="225"/>
      <c r="DN192" s="225"/>
      <c r="DO192" s="225"/>
      <c r="DP192" s="225"/>
      <c r="DQ192" s="225"/>
      <c r="DR192" s="225"/>
      <c r="DS192" s="226"/>
    </row>
    <row r="193" spans="1:123" s="227" customFormat="1" ht="90" x14ac:dyDescent="0.25">
      <c r="A193" s="220" t="s">
        <v>32</v>
      </c>
      <c r="B193" s="221" t="s">
        <v>337</v>
      </c>
      <c r="C193" s="222" t="s">
        <v>12</v>
      </c>
      <c r="D193" s="222" t="s">
        <v>33</v>
      </c>
      <c r="E193" s="222"/>
      <c r="F193" s="222"/>
      <c r="G193" s="238">
        <v>201747000017</v>
      </c>
      <c r="H193" s="222" t="s">
        <v>1044</v>
      </c>
      <c r="I193" s="222" t="s">
        <v>381</v>
      </c>
      <c r="J193" s="222" t="s">
        <v>382</v>
      </c>
      <c r="K193" s="247" t="s">
        <v>1050</v>
      </c>
      <c r="L193" s="106">
        <v>1</v>
      </c>
      <c r="M193" s="106" t="s">
        <v>82</v>
      </c>
      <c r="N193" s="106"/>
      <c r="O193" s="106"/>
      <c r="P193" s="106">
        <v>1</v>
      </c>
      <c r="Q193" s="222"/>
      <c r="R193" s="222">
        <v>1</v>
      </c>
      <c r="S193" s="109" t="s">
        <v>345</v>
      </c>
      <c r="T193" s="109" t="s">
        <v>105</v>
      </c>
      <c r="U193" s="109" t="s">
        <v>365</v>
      </c>
      <c r="V193" s="219"/>
      <c r="W193" s="223" t="s">
        <v>770</v>
      </c>
      <c r="X193" s="245">
        <v>35255237</v>
      </c>
      <c r="Y193" s="109" t="s">
        <v>87</v>
      </c>
      <c r="Z193" s="109" t="s">
        <v>157</v>
      </c>
      <c r="AA193" s="109" t="s">
        <v>158</v>
      </c>
      <c r="AB193" s="110">
        <v>0</v>
      </c>
      <c r="AC193" s="111">
        <v>3</v>
      </c>
      <c r="AD193" s="111">
        <v>60</v>
      </c>
      <c r="AE193" s="111">
        <v>2</v>
      </c>
      <c r="AF193" s="112">
        <f t="shared" si="9"/>
        <v>65</v>
      </c>
      <c r="AG193" s="113" t="s">
        <v>384</v>
      </c>
      <c r="AH193" s="113" t="s">
        <v>14</v>
      </c>
      <c r="AI193" s="224"/>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5"/>
      <c r="BW193" s="225"/>
      <c r="BX193" s="225"/>
      <c r="BY193" s="225"/>
      <c r="BZ193" s="225"/>
      <c r="CA193" s="225"/>
      <c r="CB193" s="225"/>
      <c r="CC193" s="225"/>
      <c r="CD193" s="225"/>
      <c r="CE193" s="225"/>
      <c r="CF193" s="225"/>
      <c r="CG193" s="225"/>
      <c r="CH193" s="225"/>
      <c r="CI193" s="225"/>
      <c r="CJ193" s="225"/>
      <c r="CK193" s="225"/>
      <c r="CL193" s="225"/>
      <c r="CM193" s="225"/>
      <c r="CN193" s="225"/>
      <c r="CO193" s="225"/>
      <c r="CP193" s="225"/>
      <c r="CQ193" s="225"/>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6"/>
    </row>
    <row r="194" spans="1:123" s="117" customFormat="1" ht="90" x14ac:dyDescent="0.25">
      <c r="A194" s="105" t="s">
        <v>32</v>
      </c>
      <c r="B194" s="199" t="s">
        <v>337</v>
      </c>
      <c r="C194" s="106" t="s">
        <v>12</v>
      </c>
      <c r="D194" s="106" t="s">
        <v>33</v>
      </c>
      <c r="E194" s="106"/>
      <c r="F194" s="106"/>
      <c r="G194" s="236">
        <v>201747000017</v>
      </c>
      <c r="H194" s="106" t="s">
        <v>1044</v>
      </c>
      <c r="I194" s="106" t="s">
        <v>381</v>
      </c>
      <c r="J194" s="106" t="s">
        <v>382</v>
      </c>
      <c r="K194" s="247" t="s">
        <v>1046</v>
      </c>
      <c r="L194" s="106">
        <v>1</v>
      </c>
      <c r="M194" s="106" t="s">
        <v>82</v>
      </c>
      <c r="N194" s="106"/>
      <c r="O194" s="106"/>
      <c r="P194" s="106">
        <v>1</v>
      </c>
      <c r="Q194" s="106"/>
      <c r="R194" s="106">
        <f>+N194+O194+P194+Q194</f>
        <v>1</v>
      </c>
      <c r="S194" s="109" t="s">
        <v>345</v>
      </c>
      <c r="T194" s="109" t="s">
        <v>105</v>
      </c>
      <c r="U194" s="109" t="s">
        <v>140</v>
      </c>
      <c r="V194" s="109"/>
      <c r="W194" s="223" t="s">
        <v>770</v>
      </c>
      <c r="X194" s="245">
        <v>105765710</v>
      </c>
      <c r="Y194" s="109"/>
      <c r="Z194" s="109"/>
      <c r="AA194" s="109"/>
      <c r="AB194" s="110">
        <v>0</v>
      </c>
      <c r="AC194" s="111">
        <v>14</v>
      </c>
      <c r="AD194" s="111">
        <v>50</v>
      </c>
      <c r="AE194" s="111">
        <v>15</v>
      </c>
      <c r="AF194" s="112">
        <f t="shared" si="9"/>
        <v>79</v>
      </c>
      <c r="AG194" s="113" t="s">
        <v>384</v>
      </c>
      <c r="AH194" s="113" t="s">
        <v>14</v>
      </c>
      <c r="AI194" s="114"/>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6"/>
    </row>
    <row r="195" spans="1:123" s="117" customFormat="1" ht="104.25" customHeight="1" x14ac:dyDescent="0.25">
      <c r="A195" s="105" t="s">
        <v>32</v>
      </c>
      <c r="B195" s="199" t="s">
        <v>337</v>
      </c>
      <c r="C195" s="106" t="s">
        <v>12</v>
      </c>
      <c r="D195" s="106" t="s">
        <v>33</v>
      </c>
      <c r="E195" s="106"/>
      <c r="F195" s="106"/>
      <c r="G195" s="236">
        <v>201747000017</v>
      </c>
      <c r="H195" s="106" t="s">
        <v>1044</v>
      </c>
      <c r="I195" s="106" t="s">
        <v>357</v>
      </c>
      <c r="J195" s="106" t="s">
        <v>358</v>
      </c>
      <c r="K195" s="247" t="s">
        <v>1045</v>
      </c>
      <c r="L195" s="106">
        <v>29</v>
      </c>
      <c r="M195" s="106" t="s">
        <v>82</v>
      </c>
      <c r="N195" s="106"/>
      <c r="O195" s="106">
        <v>9</v>
      </c>
      <c r="P195" s="106">
        <v>10</v>
      </c>
      <c r="Q195" s="106">
        <v>10</v>
      </c>
      <c r="R195" s="106">
        <f t="shared" si="7"/>
        <v>29</v>
      </c>
      <c r="S195" s="109" t="s">
        <v>354</v>
      </c>
      <c r="T195" s="109" t="s">
        <v>105</v>
      </c>
      <c r="U195" s="109" t="s">
        <v>140</v>
      </c>
      <c r="V195" s="109"/>
      <c r="W195" s="219" t="s">
        <v>770</v>
      </c>
      <c r="X195" s="245">
        <v>46325442</v>
      </c>
      <c r="Y195" s="109" t="s">
        <v>87</v>
      </c>
      <c r="Z195" s="109" t="s">
        <v>157</v>
      </c>
      <c r="AA195" s="109" t="s">
        <v>158</v>
      </c>
      <c r="AB195" s="110">
        <v>0</v>
      </c>
      <c r="AC195" s="111">
        <v>14</v>
      </c>
      <c r="AD195" s="111">
        <v>50</v>
      </c>
      <c r="AE195" s="111">
        <v>15</v>
      </c>
      <c r="AF195" s="112">
        <f t="shared" si="8"/>
        <v>79</v>
      </c>
      <c r="AG195" s="113" t="s">
        <v>394</v>
      </c>
      <c r="AH195" s="113" t="s">
        <v>14</v>
      </c>
      <c r="AI195" s="114"/>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6"/>
    </row>
    <row r="196" spans="1:123" s="227" customFormat="1" ht="162" customHeight="1" x14ac:dyDescent="0.25">
      <c r="A196" s="220" t="s">
        <v>32</v>
      </c>
      <c r="B196" s="221" t="s">
        <v>337</v>
      </c>
      <c r="C196" s="222" t="s">
        <v>12</v>
      </c>
      <c r="D196" s="222" t="s">
        <v>33</v>
      </c>
      <c r="E196" s="222"/>
      <c r="F196" s="222"/>
      <c r="G196" s="238">
        <v>201747000017</v>
      </c>
      <c r="H196" s="222" t="s">
        <v>1044</v>
      </c>
      <c r="I196" s="222" t="s">
        <v>357</v>
      </c>
      <c r="J196" s="222" t="s">
        <v>358</v>
      </c>
      <c r="K196" s="248" t="s">
        <v>1052</v>
      </c>
      <c r="L196" s="232">
        <v>1</v>
      </c>
      <c r="M196" s="222"/>
      <c r="N196" s="222"/>
      <c r="O196" s="222">
        <v>1</v>
      </c>
      <c r="P196" s="222"/>
      <c r="Q196" s="222"/>
      <c r="R196" s="222">
        <v>1</v>
      </c>
      <c r="S196" s="219" t="s">
        <v>354</v>
      </c>
      <c r="T196" s="219" t="s">
        <v>105</v>
      </c>
      <c r="U196" s="219" t="s">
        <v>140</v>
      </c>
      <c r="V196" s="219"/>
      <c r="W196" s="219" t="s">
        <v>770</v>
      </c>
      <c r="X196" s="245">
        <v>13235840</v>
      </c>
      <c r="Y196" s="219"/>
      <c r="Z196" s="219" t="s">
        <v>157</v>
      </c>
      <c r="AA196" s="219" t="s">
        <v>158</v>
      </c>
      <c r="AB196" s="233">
        <v>0</v>
      </c>
      <c r="AC196" s="234">
        <v>14</v>
      </c>
      <c r="AD196" s="234">
        <v>50</v>
      </c>
      <c r="AE196" s="234">
        <v>15</v>
      </c>
      <c r="AF196" s="223">
        <f t="shared" ref="AF196" si="10">AB196+AC196+AD196+AE196</f>
        <v>79</v>
      </c>
      <c r="AG196" s="235" t="s">
        <v>394</v>
      </c>
      <c r="AH196" s="235" t="s">
        <v>14</v>
      </c>
      <c r="AI196" s="224"/>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25"/>
      <c r="BW196" s="225"/>
      <c r="BX196" s="225"/>
      <c r="BY196" s="225"/>
      <c r="BZ196" s="225"/>
      <c r="CA196" s="225"/>
      <c r="CB196" s="225"/>
      <c r="CC196" s="225"/>
      <c r="CD196" s="225"/>
      <c r="CE196" s="225"/>
      <c r="CF196" s="225"/>
      <c r="CG196" s="225"/>
      <c r="CH196" s="225"/>
      <c r="CI196" s="225"/>
      <c r="CJ196" s="225"/>
      <c r="CK196" s="225"/>
      <c r="CL196" s="225"/>
      <c r="CM196" s="225"/>
      <c r="CN196" s="225"/>
      <c r="CO196" s="225"/>
      <c r="CP196" s="225"/>
      <c r="CQ196" s="225"/>
      <c r="CR196" s="225"/>
      <c r="CS196" s="225"/>
      <c r="CT196" s="225"/>
      <c r="CU196" s="225"/>
      <c r="CV196" s="225"/>
      <c r="CW196" s="225"/>
      <c r="CX196" s="225"/>
      <c r="CY196" s="225"/>
      <c r="CZ196" s="225"/>
      <c r="DA196" s="225"/>
      <c r="DB196" s="225"/>
      <c r="DC196" s="225"/>
      <c r="DD196" s="225"/>
      <c r="DE196" s="225"/>
      <c r="DF196" s="225"/>
      <c r="DG196" s="225"/>
      <c r="DH196" s="225"/>
      <c r="DI196" s="225"/>
      <c r="DJ196" s="225"/>
      <c r="DK196" s="225"/>
      <c r="DL196" s="225"/>
      <c r="DM196" s="225"/>
      <c r="DN196" s="225"/>
      <c r="DO196" s="225"/>
      <c r="DP196" s="225"/>
      <c r="DQ196" s="225"/>
      <c r="DR196" s="225"/>
      <c r="DS196" s="226"/>
    </row>
    <row r="197" spans="1:123" s="117" customFormat="1" ht="90" x14ac:dyDescent="0.25">
      <c r="A197" s="105" t="s">
        <v>32</v>
      </c>
      <c r="B197" s="199" t="s">
        <v>337</v>
      </c>
      <c r="C197" s="106" t="s">
        <v>12</v>
      </c>
      <c r="D197" s="106" t="s">
        <v>33</v>
      </c>
      <c r="E197" s="106"/>
      <c r="F197" s="106"/>
      <c r="G197" s="236">
        <v>201747000017</v>
      </c>
      <c r="H197" s="106" t="s">
        <v>1044</v>
      </c>
      <c r="I197" s="347" t="s">
        <v>357</v>
      </c>
      <c r="J197" s="347" t="s">
        <v>382</v>
      </c>
      <c r="K197" s="359" t="s">
        <v>1043</v>
      </c>
      <c r="L197" s="347">
        <v>1</v>
      </c>
      <c r="M197" s="106" t="s">
        <v>82</v>
      </c>
      <c r="N197" s="106"/>
      <c r="O197" s="106">
        <v>1</v>
      </c>
      <c r="P197" s="106"/>
      <c r="Q197" s="106"/>
      <c r="R197" s="106">
        <v>1</v>
      </c>
      <c r="S197" s="109" t="s">
        <v>354</v>
      </c>
      <c r="T197" s="109" t="s">
        <v>105</v>
      </c>
      <c r="U197" s="109" t="s">
        <v>113</v>
      </c>
      <c r="V197" s="109" t="s">
        <v>156</v>
      </c>
      <c r="W197" s="109" t="s">
        <v>14</v>
      </c>
      <c r="X197" s="204">
        <v>20600000</v>
      </c>
      <c r="Y197" s="109" t="s">
        <v>87</v>
      </c>
      <c r="Z197" s="109" t="s">
        <v>157</v>
      </c>
      <c r="AA197" s="109" t="s">
        <v>158</v>
      </c>
      <c r="AB197" s="110">
        <v>0</v>
      </c>
      <c r="AC197" s="111"/>
      <c r="AD197" s="111"/>
      <c r="AE197" s="111">
        <v>5</v>
      </c>
      <c r="AF197" s="112">
        <v>0</v>
      </c>
      <c r="AG197" s="113" t="s">
        <v>390</v>
      </c>
      <c r="AH197" s="113" t="s">
        <v>14</v>
      </c>
      <c r="AI197" s="114"/>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6"/>
    </row>
    <row r="198" spans="1:123" s="117" customFormat="1" ht="124.5" customHeight="1" x14ac:dyDescent="0.35">
      <c r="A198" s="105" t="s">
        <v>32</v>
      </c>
      <c r="B198" s="199" t="s">
        <v>337</v>
      </c>
      <c r="C198" s="106" t="s">
        <v>12</v>
      </c>
      <c r="D198" s="106" t="s">
        <v>33</v>
      </c>
      <c r="E198" s="106"/>
      <c r="F198" s="106"/>
      <c r="G198" s="236">
        <v>201747000017</v>
      </c>
      <c r="H198" s="106" t="s">
        <v>1044</v>
      </c>
      <c r="I198" s="348"/>
      <c r="J198" s="348"/>
      <c r="K198" s="360"/>
      <c r="L198" s="348"/>
      <c r="M198" s="106" t="s">
        <v>82</v>
      </c>
      <c r="N198" s="110">
        <v>0</v>
      </c>
      <c r="O198" s="111">
        <v>14</v>
      </c>
      <c r="P198" s="111">
        <v>50</v>
      </c>
      <c r="Q198" s="111">
        <v>15</v>
      </c>
      <c r="R198" s="112">
        <f t="shared" ref="R198" si="11">+N198+O198+P198+Q198</f>
        <v>79</v>
      </c>
      <c r="S198" s="109" t="s">
        <v>354</v>
      </c>
      <c r="T198" s="109" t="s">
        <v>105</v>
      </c>
      <c r="U198" s="109" t="s">
        <v>113</v>
      </c>
      <c r="V198" s="109">
        <f>SUBTOTAL(9,N198:R198)</f>
        <v>158</v>
      </c>
      <c r="W198" s="219" t="s">
        <v>770</v>
      </c>
      <c r="X198" s="204">
        <v>6617920</v>
      </c>
      <c r="Y198" s="109" t="s">
        <v>87</v>
      </c>
      <c r="Z198" s="109" t="s">
        <v>157</v>
      </c>
      <c r="AA198" s="109" t="s">
        <v>158</v>
      </c>
      <c r="AB198" s="110">
        <v>0</v>
      </c>
      <c r="AC198" s="111">
        <v>14</v>
      </c>
      <c r="AD198" s="111">
        <v>50</v>
      </c>
      <c r="AE198" s="111">
        <v>15</v>
      </c>
      <c r="AF198" s="112">
        <f t="shared" ref="AF198" si="12">+AB198+AC198+AD198+AE198</f>
        <v>79</v>
      </c>
      <c r="AG198" s="113" t="s">
        <v>390</v>
      </c>
      <c r="AH198" s="113" t="s">
        <v>14</v>
      </c>
      <c r="AI198" s="114"/>
      <c r="AJ198" s="230"/>
      <c r="AK198" s="17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6"/>
    </row>
    <row r="199" spans="1:123" s="117" customFormat="1" ht="105" x14ac:dyDescent="0.25">
      <c r="A199" s="105" t="s">
        <v>32</v>
      </c>
      <c r="B199" s="199" t="s">
        <v>398</v>
      </c>
      <c r="C199" s="106" t="s">
        <v>12</v>
      </c>
      <c r="D199" s="106" t="s">
        <v>34</v>
      </c>
      <c r="E199" s="106"/>
      <c r="F199" s="106"/>
      <c r="G199" s="236">
        <v>201747000017</v>
      </c>
      <c r="H199" s="106" t="s">
        <v>1044</v>
      </c>
      <c r="I199" s="106" t="s">
        <v>399</v>
      </c>
      <c r="J199" s="106" t="s">
        <v>400</v>
      </c>
      <c r="K199" s="108" t="s">
        <v>401</v>
      </c>
      <c r="L199" s="106">
        <v>1</v>
      </c>
      <c r="M199" s="106" t="s">
        <v>82</v>
      </c>
      <c r="N199" s="106"/>
      <c r="O199" s="106"/>
      <c r="P199" s="106">
        <v>1</v>
      </c>
      <c r="Q199" s="106"/>
      <c r="R199" s="106">
        <v>1</v>
      </c>
      <c r="S199" s="106" t="s">
        <v>402</v>
      </c>
      <c r="T199" s="109" t="s">
        <v>105</v>
      </c>
      <c r="U199" s="109" t="s">
        <v>403</v>
      </c>
      <c r="V199" s="109" t="s">
        <v>156</v>
      </c>
      <c r="W199" s="109" t="s">
        <v>14</v>
      </c>
      <c r="X199" s="208">
        <v>33000000</v>
      </c>
      <c r="Y199" s="109" t="s">
        <v>87</v>
      </c>
      <c r="Z199" s="109" t="s">
        <v>157</v>
      </c>
      <c r="AA199" s="109" t="s">
        <v>158</v>
      </c>
      <c r="AB199" s="110">
        <v>0</v>
      </c>
      <c r="AC199" s="111">
        <v>3</v>
      </c>
      <c r="AD199" s="111">
        <v>75</v>
      </c>
      <c r="AE199" s="111">
        <v>4</v>
      </c>
      <c r="AF199" s="112">
        <v>0</v>
      </c>
      <c r="AG199" s="113" t="s">
        <v>404</v>
      </c>
      <c r="AH199" s="113" t="s">
        <v>14</v>
      </c>
      <c r="AI199" s="114"/>
      <c r="AJ199" s="229"/>
      <c r="AK199" s="115"/>
      <c r="AL199" s="231"/>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6"/>
    </row>
    <row r="200" spans="1:123" s="117" customFormat="1" ht="105" x14ac:dyDescent="0.25">
      <c r="A200" s="105" t="s">
        <v>32</v>
      </c>
      <c r="B200" s="199" t="s">
        <v>398</v>
      </c>
      <c r="C200" s="106" t="s">
        <v>12</v>
      </c>
      <c r="D200" s="106" t="s">
        <v>34</v>
      </c>
      <c r="E200" s="106"/>
      <c r="F200" s="106"/>
      <c r="G200" s="236">
        <v>201747000017</v>
      </c>
      <c r="H200" s="106" t="s">
        <v>1044</v>
      </c>
      <c r="I200" s="106" t="s">
        <v>399</v>
      </c>
      <c r="J200" s="106" t="s">
        <v>400</v>
      </c>
      <c r="K200" s="108" t="s">
        <v>407</v>
      </c>
      <c r="L200" s="106">
        <v>1</v>
      </c>
      <c r="M200" s="106" t="s">
        <v>82</v>
      </c>
      <c r="N200" s="106"/>
      <c r="O200" s="106">
        <v>1</v>
      </c>
      <c r="P200" s="106"/>
      <c r="Q200" s="106"/>
      <c r="R200" s="106">
        <v>1</v>
      </c>
      <c r="S200" s="106" t="s">
        <v>402</v>
      </c>
      <c r="T200" s="109" t="s">
        <v>105</v>
      </c>
      <c r="U200" s="109" t="s">
        <v>403</v>
      </c>
      <c r="V200" s="109" t="s">
        <v>156</v>
      </c>
      <c r="W200" s="109" t="s">
        <v>14</v>
      </c>
      <c r="X200" s="208">
        <v>20000000</v>
      </c>
      <c r="Y200" s="109" t="s">
        <v>87</v>
      </c>
      <c r="Z200" s="109" t="s">
        <v>157</v>
      </c>
      <c r="AA200" s="109" t="s">
        <v>158</v>
      </c>
      <c r="AB200" s="110">
        <v>0</v>
      </c>
      <c r="AC200" s="111">
        <v>14</v>
      </c>
      <c r="AD200" s="111">
        <v>50</v>
      </c>
      <c r="AE200" s="111">
        <v>15</v>
      </c>
      <c r="AF200" s="112">
        <v>0</v>
      </c>
      <c r="AG200" s="113" t="s">
        <v>408</v>
      </c>
      <c r="AH200" s="113" t="s">
        <v>14</v>
      </c>
      <c r="AI200" s="114"/>
      <c r="AJ200" s="229"/>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6"/>
    </row>
    <row r="201" spans="1:123" s="117" customFormat="1" ht="105" x14ac:dyDescent="0.25">
      <c r="A201" s="105" t="s">
        <v>32</v>
      </c>
      <c r="B201" s="199" t="s">
        <v>398</v>
      </c>
      <c r="C201" s="106" t="s">
        <v>12</v>
      </c>
      <c r="D201" s="106" t="s">
        <v>34</v>
      </c>
      <c r="E201" s="106"/>
      <c r="F201" s="106"/>
      <c r="G201" s="236">
        <v>201747000017</v>
      </c>
      <c r="H201" s="106" t="s">
        <v>1044</v>
      </c>
      <c r="I201" s="106" t="s">
        <v>399</v>
      </c>
      <c r="J201" s="106" t="s">
        <v>400</v>
      </c>
      <c r="K201" s="108" t="s">
        <v>415</v>
      </c>
      <c r="L201" s="106">
        <v>1</v>
      </c>
      <c r="M201" s="106" t="s">
        <v>82</v>
      </c>
      <c r="N201" s="106">
        <v>1</v>
      </c>
      <c r="O201" s="106"/>
      <c r="P201" s="106"/>
      <c r="Q201" s="106"/>
      <c r="R201" s="106">
        <v>1</v>
      </c>
      <c r="S201" s="106" t="s">
        <v>354</v>
      </c>
      <c r="T201" s="109" t="s">
        <v>105</v>
      </c>
      <c r="U201" s="109" t="s">
        <v>403</v>
      </c>
      <c r="V201" s="109" t="s">
        <v>156</v>
      </c>
      <c r="W201" s="109" t="s">
        <v>14</v>
      </c>
      <c r="X201" s="208">
        <v>3000000</v>
      </c>
      <c r="Y201" s="109" t="s">
        <v>87</v>
      </c>
      <c r="Z201" s="109" t="s">
        <v>157</v>
      </c>
      <c r="AA201" s="109" t="s">
        <v>158</v>
      </c>
      <c r="AB201" s="110">
        <v>0</v>
      </c>
      <c r="AC201" s="111">
        <v>14</v>
      </c>
      <c r="AD201" s="111">
        <v>50</v>
      </c>
      <c r="AE201" s="111">
        <v>15</v>
      </c>
      <c r="AF201" s="112">
        <v>0</v>
      </c>
      <c r="AG201" s="113" t="s">
        <v>416</v>
      </c>
      <c r="AH201" s="113" t="s">
        <v>14</v>
      </c>
      <c r="AI201" s="114"/>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6"/>
    </row>
    <row r="202" spans="1:123" s="117" customFormat="1" ht="105" x14ac:dyDescent="0.25">
      <c r="A202" s="105" t="s">
        <v>32</v>
      </c>
      <c r="B202" s="199" t="s">
        <v>398</v>
      </c>
      <c r="C202" s="106" t="s">
        <v>12</v>
      </c>
      <c r="D202" s="106" t="s">
        <v>34</v>
      </c>
      <c r="E202" s="106"/>
      <c r="F202" s="106"/>
      <c r="G202" s="236">
        <v>201747000017</v>
      </c>
      <c r="H202" s="106" t="s">
        <v>1044</v>
      </c>
      <c r="I202" s="106" t="s">
        <v>399</v>
      </c>
      <c r="J202" s="106" t="s">
        <v>400</v>
      </c>
      <c r="K202" s="108" t="s">
        <v>417</v>
      </c>
      <c r="L202" s="106">
        <v>2</v>
      </c>
      <c r="M202" s="106" t="s">
        <v>82</v>
      </c>
      <c r="N202" s="106">
        <v>1</v>
      </c>
      <c r="O202" s="106"/>
      <c r="P202" s="106">
        <v>1</v>
      </c>
      <c r="Q202" s="106"/>
      <c r="R202" s="106">
        <v>2</v>
      </c>
      <c r="S202" s="109" t="s">
        <v>354</v>
      </c>
      <c r="T202" s="109" t="s">
        <v>105</v>
      </c>
      <c r="U202" s="109" t="s">
        <v>403</v>
      </c>
      <c r="V202" s="109" t="s">
        <v>156</v>
      </c>
      <c r="W202" s="109" t="s">
        <v>14</v>
      </c>
      <c r="X202" s="203">
        <v>1000000</v>
      </c>
      <c r="Y202" s="109" t="s">
        <v>87</v>
      </c>
      <c r="Z202" s="109" t="s">
        <v>157</v>
      </c>
      <c r="AA202" s="109" t="s">
        <v>158</v>
      </c>
      <c r="AB202" s="110">
        <v>0</v>
      </c>
      <c r="AC202" s="111">
        <v>14</v>
      </c>
      <c r="AD202" s="111">
        <v>50</v>
      </c>
      <c r="AE202" s="111">
        <v>15</v>
      </c>
      <c r="AF202" s="112">
        <v>0</v>
      </c>
      <c r="AG202" s="113" t="s">
        <v>418</v>
      </c>
      <c r="AH202" s="113" t="s">
        <v>14</v>
      </c>
      <c r="AI202" s="114"/>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6"/>
    </row>
    <row r="203" spans="1:123" s="117" customFormat="1" ht="105" x14ac:dyDescent="0.25">
      <c r="A203" s="105" t="s">
        <v>32</v>
      </c>
      <c r="B203" s="199" t="s">
        <v>398</v>
      </c>
      <c r="C203" s="106" t="s">
        <v>12</v>
      </c>
      <c r="D203" s="106" t="s">
        <v>34</v>
      </c>
      <c r="E203" s="106"/>
      <c r="F203" s="106"/>
      <c r="G203" s="236">
        <v>201747000017</v>
      </c>
      <c r="H203" s="106" t="s">
        <v>1044</v>
      </c>
      <c r="I203" s="106" t="s">
        <v>399</v>
      </c>
      <c r="J203" s="106" t="s">
        <v>400</v>
      </c>
      <c r="K203" s="108" t="s">
        <v>419</v>
      </c>
      <c r="L203" s="106">
        <v>8</v>
      </c>
      <c r="M203" s="106" t="s">
        <v>82</v>
      </c>
      <c r="N203" s="106">
        <v>2</v>
      </c>
      <c r="O203" s="106">
        <v>2</v>
      </c>
      <c r="P203" s="106">
        <v>2</v>
      </c>
      <c r="Q203" s="106">
        <v>2</v>
      </c>
      <c r="R203" s="106">
        <v>8</v>
      </c>
      <c r="S203" s="109" t="s">
        <v>354</v>
      </c>
      <c r="T203" s="109" t="s">
        <v>105</v>
      </c>
      <c r="U203" s="109" t="s">
        <v>403</v>
      </c>
      <c r="V203" s="109" t="s">
        <v>156</v>
      </c>
      <c r="W203" s="109" t="s">
        <v>14</v>
      </c>
      <c r="X203" s="203" t="s">
        <v>383</v>
      </c>
      <c r="Y203" s="109" t="s">
        <v>87</v>
      </c>
      <c r="Z203" s="109" t="s">
        <v>157</v>
      </c>
      <c r="AA203" s="109" t="s">
        <v>158</v>
      </c>
      <c r="AB203" s="110">
        <v>0</v>
      </c>
      <c r="AC203" s="111"/>
      <c r="AD203" s="111"/>
      <c r="AE203" s="111">
        <v>1</v>
      </c>
      <c r="AF203" s="112">
        <v>0</v>
      </c>
      <c r="AG203" s="113" t="s">
        <v>420</v>
      </c>
      <c r="AH203" s="113" t="s">
        <v>14</v>
      </c>
      <c r="AI203" s="114"/>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6"/>
    </row>
    <row r="204" spans="1:123" s="117" customFormat="1" ht="105" x14ac:dyDescent="0.25">
      <c r="A204" s="105" t="s">
        <v>32</v>
      </c>
      <c r="B204" s="199" t="s">
        <v>398</v>
      </c>
      <c r="C204" s="106" t="s">
        <v>12</v>
      </c>
      <c r="D204" s="106" t="s">
        <v>34</v>
      </c>
      <c r="E204" s="106"/>
      <c r="F204" s="106"/>
      <c r="G204" s="236">
        <v>201747000017</v>
      </c>
      <c r="H204" s="106" t="s">
        <v>1044</v>
      </c>
      <c r="I204" s="106" t="s">
        <v>399</v>
      </c>
      <c r="J204" s="106" t="s">
        <v>400</v>
      </c>
      <c r="K204" s="108" t="s">
        <v>421</v>
      </c>
      <c r="L204" s="106">
        <v>1</v>
      </c>
      <c r="M204" s="106" t="s">
        <v>82</v>
      </c>
      <c r="N204" s="106">
        <v>1</v>
      </c>
      <c r="O204" s="106"/>
      <c r="P204" s="106"/>
      <c r="Q204" s="106"/>
      <c r="R204" s="106">
        <v>1</v>
      </c>
      <c r="S204" s="109" t="s">
        <v>354</v>
      </c>
      <c r="T204" s="109" t="s">
        <v>105</v>
      </c>
      <c r="U204" s="109" t="s">
        <v>369</v>
      </c>
      <c r="V204" s="109" t="s">
        <v>156</v>
      </c>
      <c r="W204" s="109" t="s">
        <v>14</v>
      </c>
      <c r="X204" s="203">
        <v>4040000</v>
      </c>
      <c r="Y204" s="109" t="s">
        <v>87</v>
      </c>
      <c r="Z204" s="109" t="s">
        <v>157</v>
      </c>
      <c r="AA204" s="109" t="s">
        <v>158</v>
      </c>
      <c r="AB204" s="110">
        <v>0</v>
      </c>
      <c r="AC204" s="111"/>
      <c r="AD204" s="111"/>
      <c r="AE204" s="111"/>
      <c r="AF204" s="112">
        <v>0</v>
      </c>
      <c r="AG204" s="113" t="s">
        <v>422</v>
      </c>
      <c r="AH204" s="113" t="s">
        <v>14</v>
      </c>
      <c r="AI204" s="114"/>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6"/>
    </row>
    <row r="205" spans="1:123" s="117" customFormat="1" ht="105" x14ac:dyDescent="0.25">
      <c r="A205" s="105" t="s">
        <v>32</v>
      </c>
      <c r="B205" s="199" t="s">
        <v>398</v>
      </c>
      <c r="C205" s="106" t="s">
        <v>12</v>
      </c>
      <c r="D205" s="106" t="s">
        <v>34</v>
      </c>
      <c r="E205" s="106"/>
      <c r="F205" s="106"/>
      <c r="G205" s="236">
        <v>201747000017</v>
      </c>
      <c r="H205" s="106" t="s">
        <v>1044</v>
      </c>
      <c r="I205" s="106" t="s">
        <v>399</v>
      </c>
      <c r="J205" s="106" t="s">
        <v>400</v>
      </c>
      <c r="K205" s="108" t="s">
        <v>423</v>
      </c>
      <c r="L205" s="106">
        <v>29</v>
      </c>
      <c r="M205" s="106" t="s">
        <v>82</v>
      </c>
      <c r="N205" s="106"/>
      <c r="O205" s="106">
        <v>9</v>
      </c>
      <c r="P205" s="106">
        <v>10</v>
      </c>
      <c r="Q205" s="106">
        <v>10</v>
      </c>
      <c r="R205" s="106">
        <v>29</v>
      </c>
      <c r="S205" s="109" t="s">
        <v>354</v>
      </c>
      <c r="T205" s="109" t="s">
        <v>105</v>
      </c>
      <c r="U205" s="109" t="s">
        <v>369</v>
      </c>
      <c r="V205" s="109"/>
      <c r="W205" s="109"/>
      <c r="X205" s="203">
        <v>0</v>
      </c>
      <c r="Y205" s="109" t="s">
        <v>87</v>
      </c>
      <c r="Z205" s="109" t="s">
        <v>157</v>
      </c>
      <c r="AA205" s="109" t="s">
        <v>158</v>
      </c>
      <c r="AB205" s="110">
        <v>0</v>
      </c>
      <c r="AC205" s="111"/>
      <c r="AD205" s="111"/>
      <c r="AE205" s="111"/>
      <c r="AF205" s="112">
        <v>0</v>
      </c>
      <c r="AG205" s="113" t="s">
        <v>424</v>
      </c>
      <c r="AH205" s="113" t="s">
        <v>14</v>
      </c>
      <c r="AI205" s="114"/>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6"/>
    </row>
    <row r="206" spans="1:123" s="117" customFormat="1" ht="105" x14ac:dyDescent="0.25">
      <c r="A206" s="105" t="s">
        <v>32</v>
      </c>
      <c r="B206" s="199" t="s">
        <v>398</v>
      </c>
      <c r="C206" s="106" t="s">
        <v>12</v>
      </c>
      <c r="D206" s="106" t="s">
        <v>34</v>
      </c>
      <c r="E206" s="106"/>
      <c r="F206" s="106"/>
      <c r="G206" s="236">
        <v>201747000017</v>
      </c>
      <c r="H206" s="106" t="s">
        <v>1044</v>
      </c>
      <c r="I206" s="106" t="s">
        <v>399</v>
      </c>
      <c r="J206" s="106" t="s">
        <v>400</v>
      </c>
      <c r="K206" s="108" t="s">
        <v>425</v>
      </c>
      <c r="L206" s="106">
        <v>29</v>
      </c>
      <c r="M206" s="106" t="s">
        <v>82</v>
      </c>
      <c r="N206" s="106"/>
      <c r="O206" s="106">
        <v>9</v>
      </c>
      <c r="P206" s="106">
        <v>10</v>
      </c>
      <c r="Q206" s="106">
        <v>10</v>
      </c>
      <c r="R206" s="106">
        <v>29</v>
      </c>
      <c r="S206" s="109" t="s">
        <v>354</v>
      </c>
      <c r="T206" s="109" t="s">
        <v>105</v>
      </c>
      <c r="U206" s="109" t="s">
        <v>426</v>
      </c>
      <c r="V206" s="109"/>
      <c r="W206" s="109"/>
      <c r="X206" s="203">
        <v>0</v>
      </c>
      <c r="Y206" s="109" t="s">
        <v>87</v>
      </c>
      <c r="Z206" s="109" t="s">
        <v>157</v>
      </c>
      <c r="AA206" s="109" t="s">
        <v>158</v>
      </c>
      <c r="AB206" s="110">
        <v>0</v>
      </c>
      <c r="AC206" s="111"/>
      <c r="AD206" s="111"/>
      <c r="AE206" s="111"/>
      <c r="AF206" s="112">
        <v>0</v>
      </c>
      <c r="AG206" s="113" t="s">
        <v>427</v>
      </c>
      <c r="AH206" s="113" t="s">
        <v>14</v>
      </c>
      <c r="AI206" s="114"/>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6"/>
    </row>
    <row r="207" spans="1:123" s="117" customFormat="1" ht="105" x14ac:dyDescent="0.25">
      <c r="A207" s="105" t="s">
        <v>32</v>
      </c>
      <c r="B207" s="199" t="s">
        <v>398</v>
      </c>
      <c r="C207" s="106" t="s">
        <v>12</v>
      </c>
      <c r="D207" s="106" t="s">
        <v>34</v>
      </c>
      <c r="E207" s="106"/>
      <c r="F207" s="106"/>
      <c r="G207" s="236">
        <v>201747000017</v>
      </c>
      <c r="H207" s="106" t="s">
        <v>1044</v>
      </c>
      <c r="I207" s="106" t="s">
        <v>399</v>
      </c>
      <c r="J207" s="106" t="s">
        <v>400</v>
      </c>
      <c r="K207" s="108" t="s">
        <v>428</v>
      </c>
      <c r="L207" s="106">
        <v>29</v>
      </c>
      <c r="M207" s="106" t="s">
        <v>82</v>
      </c>
      <c r="N207" s="106"/>
      <c r="O207" s="106">
        <v>9</v>
      </c>
      <c r="P207" s="106">
        <v>10</v>
      </c>
      <c r="Q207" s="106">
        <v>10</v>
      </c>
      <c r="R207" s="106">
        <f>+N207+O207+P207+Q207</f>
        <v>29</v>
      </c>
      <c r="S207" s="109" t="s">
        <v>354</v>
      </c>
      <c r="T207" s="109" t="s">
        <v>105</v>
      </c>
      <c r="U207" s="109" t="s">
        <v>426</v>
      </c>
      <c r="V207" s="109" t="s">
        <v>156</v>
      </c>
      <c r="W207" s="112" t="s">
        <v>866</v>
      </c>
      <c r="X207" s="203">
        <v>40000000</v>
      </c>
      <c r="Y207" s="109" t="s">
        <v>87</v>
      </c>
      <c r="Z207" s="109" t="s">
        <v>157</v>
      </c>
      <c r="AA207" s="109" t="s">
        <v>158</v>
      </c>
      <c r="AB207" s="110">
        <v>0</v>
      </c>
      <c r="AC207" s="111">
        <v>14</v>
      </c>
      <c r="AD207" s="111">
        <v>50</v>
      </c>
      <c r="AE207" s="111">
        <v>15</v>
      </c>
      <c r="AF207" s="112">
        <f t="shared" si="8"/>
        <v>79</v>
      </c>
      <c r="AG207" s="113" t="s">
        <v>427</v>
      </c>
      <c r="AH207" s="113" t="s">
        <v>14</v>
      </c>
      <c r="AI207" s="114"/>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6"/>
    </row>
    <row r="208" spans="1:123" s="117" customFormat="1" ht="105" x14ac:dyDescent="0.25">
      <c r="A208" s="105" t="s">
        <v>32</v>
      </c>
      <c r="B208" s="199" t="s">
        <v>398</v>
      </c>
      <c r="C208" s="106" t="s">
        <v>12</v>
      </c>
      <c r="D208" s="106" t="s">
        <v>34</v>
      </c>
      <c r="E208" s="106"/>
      <c r="F208" s="106"/>
      <c r="G208" s="236">
        <v>201747000017</v>
      </c>
      <c r="H208" s="106" t="s">
        <v>1044</v>
      </c>
      <c r="I208" s="106" t="s">
        <v>399</v>
      </c>
      <c r="J208" s="106" t="s">
        <v>400</v>
      </c>
      <c r="K208" s="108" t="s">
        <v>1020</v>
      </c>
      <c r="L208" s="106">
        <v>100</v>
      </c>
      <c r="M208" s="106" t="s">
        <v>441</v>
      </c>
      <c r="N208" s="106">
        <v>25</v>
      </c>
      <c r="O208" s="106">
        <v>25</v>
      </c>
      <c r="P208" s="106">
        <v>25</v>
      </c>
      <c r="Q208" s="106">
        <v>25</v>
      </c>
      <c r="R208" s="106">
        <f>+N208+O208+P208+Q208</f>
        <v>100</v>
      </c>
      <c r="S208" s="109" t="s">
        <v>354</v>
      </c>
      <c r="T208" s="109" t="s">
        <v>105</v>
      </c>
      <c r="U208" s="109" t="s">
        <v>426</v>
      </c>
      <c r="V208" s="109" t="s">
        <v>156</v>
      </c>
      <c r="W208" s="112" t="s">
        <v>866</v>
      </c>
      <c r="X208" s="203">
        <v>15000000</v>
      </c>
      <c r="Y208" s="109" t="s">
        <v>87</v>
      </c>
      <c r="Z208" s="109" t="s">
        <v>157</v>
      </c>
      <c r="AA208" s="109" t="s">
        <v>158</v>
      </c>
      <c r="AB208" s="106">
        <v>25</v>
      </c>
      <c r="AC208" s="106">
        <v>25</v>
      </c>
      <c r="AD208" s="106">
        <v>25</v>
      </c>
      <c r="AE208" s="106">
        <v>25</v>
      </c>
      <c r="AF208" s="106">
        <f>+AB208+AC208+AD208+AE208</f>
        <v>100</v>
      </c>
      <c r="AG208" s="113" t="s">
        <v>427</v>
      </c>
      <c r="AH208" s="113" t="s">
        <v>14</v>
      </c>
      <c r="AI208" s="114"/>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6"/>
    </row>
    <row r="209" spans="1:123" s="117" customFormat="1" ht="105" x14ac:dyDescent="0.25">
      <c r="A209" s="105" t="s">
        <v>32</v>
      </c>
      <c r="B209" s="199" t="s">
        <v>398</v>
      </c>
      <c r="C209" s="106" t="s">
        <v>12</v>
      </c>
      <c r="D209" s="106" t="s">
        <v>34</v>
      </c>
      <c r="E209" s="106"/>
      <c r="F209" s="106"/>
      <c r="G209" s="236">
        <v>201747000017</v>
      </c>
      <c r="H209" s="106" t="s">
        <v>1044</v>
      </c>
      <c r="I209" s="106" t="s">
        <v>399</v>
      </c>
      <c r="J209" s="106" t="s">
        <v>400</v>
      </c>
      <c r="K209" s="108" t="s">
        <v>429</v>
      </c>
      <c r="L209" s="106">
        <v>10</v>
      </c>
      <c r="M209" s="106" t="s">
        <v>82</v>
      </c>
      <c r="N209" s="106">
        <v>1</v>
      </c>
      <c r="O209" s="106">
        <v>3</v>
      </c>
      <c r="P209" s="106">
        <v>3</v>
      </c>
      <c r="Q209" s="106">
        <v>3</v>
      </c>
      <c r="R209" s="106">
        <f>+N209+O209+P209+Q209</f>
        <v>10</v>
      </c>
      <c r="S209" s="109" t="s">
        <v>354</v>
      </c>
      <c r="T209" s="109" t="s">
        <v>105</v>
      </c>
      <c r="U209" s="109" t="s">
        <v>426</v>
      </c>
      <c r="V209" s="109"/>
      <c r="X209" s="246">
        <v>0</v>
      </c>
      <c r="Y209" s="109" t="s">
        <v>87</v>
      </c>
      <c r="Z209" s="109" t="s">
        <v>157</v>
      </c>
      <c r="AA209" s="109" t="s">
        <v>158</v>
      </c>
      <c r="AB209" s="106">
        <v>1</v>
      </c>
      <c r="AC209" s="106">
        <v>3</v>
      </c>
      <c r="AD209" s="106">
        <v>3</v>
      </c>
      <c r="AE209" s="106">
        <v>3</v>
      </c>
      <c r="AF209" s="106">
        <f>+AB209+AC209+AD209+AE209</f>
        <v>10</v>
      </c>
      <c r="AG209" s="113"/>
      <c r="AH209" s="113"/>
      <c r="AI209" s="114"/>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6"/>
    </row>
    <row r="210" spans="1:123" s="117" customFormat="1" ht="183.75" customHeight="1" x14ac:dyDescent="0.25">
      <c r="A210" s="105" t="s">
        <v>32</v>
      </c>
      <c r="B210" s="199" t="s">
        <v>430</v>
      </c>
      <c r="C210" s="106" t="s">
        <v>12</v>
      </c>
      <c r="D210" s="106" t="s">
        <v>35</v>
      </c>
      <c r="E210" s="106"/>
      <c r="F210" s="106"/>
      <c r="G210" s="236">
        <v>201747000017</v>
      </c>
      <c r="H210" s="106" t="s">
        <v>1044</v>
      </c>
      <c r="I210" s="106" t="s">
        <v>431</v>
      </c>
      <c r="J210" s="165" t="s">
        <v>432</v>
      </c>
      <c r="K210" s="107" t="s">
        <v>795</v>
      </c>
      <c r="L210" s="106">
        <v>1</v>
      </c>
      <c r="M210" s="106" t="s">
        <v>155</v>
      </c>
      <c r="N210" s="106"/>
      <c r="O210" s="106"/>
      <c r="P210" s="106">
        <v>1</v>
      </c>
      <c r="Q210" s="106"/>
      <c r="R210" s="106">
        <v>1</v>
      </c>
      <c r="S210" s="109" t="s">
        <v>433</v>
      </c>
      <c r="T210" s="109" t="s">
        <v>105</v>
      </c>
      <c r="U210" s="109" t="s">
        <v>96</v>
      </c>
      <c r="V210" s="109" t="s">
        <v>156</v>
      </c>
      <c r="W210" s="109" t="s">
        <v>14</v>
      </c>
      <c r="X210" s="208">
        <v>16570000</v>
      </c>
      <c r="Y210" s="109" t="s">
        <v>87</v>
      </c>
      <c r="Z210" s="109" t="s">
        <v>434</v>
      </c>
      <c r="AA210" s="109" t="s">
        <v>435</v>
      </c>
      <c r="AB210" s="114"/>
      <c r="AC210" s="166"/>
      <c r="AD210" s="166">
        <v>1</v>
      </c>
      <c r="AE210" s="166"/>
      <c r="AF210" s="114">
        <v>1</v>
      </c>
      <c r="AG210" s="114" t="s">
        <v>300</v>
      </c>
      <c r="AH210" s="167" t="s">
        <v>14</v>
      </c>
      <c r="AI210" s="114"/>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6"/>
    </row>
    <row r="211" spans="1:123" s="117" customFormat="1" ht="73.5" customHeight="1" x14ac:dyDescent="0.25">
      <c r="A211" s="105" t="s">
        <v>32</v>
      </c>
      <c r="B211" s="199" t="s">
        <v>430</v>
      </c>
      <c r="C211" s="106" t="s">
        <v>12</v>
      </c>
      <c r="D211" s="106" t="s">
        <v>35</v>
      </c>
      <c r="E211" s="106"/>
      <c r="F211" s="106"/>
      <c r="G211" s="236">
        <v>201747000017</v>
      </c>
      <c r="H211" s="106" t="s">
        <v>1044</v>
      </c>
      <c r="I211" s="106" t="s">
        <v>431</v>
      </c>
      <c r="J211" s="165" t="s">
        <v>432</v>
      </c>
      <c r="K211" s="107" t="s">
        <v>796</v>
      </c>
      <c r="L211" s="106">
        <v>1</v>
      </c>
      <c r="M211" s="106" t="s">
        <v>155</v>
      </c>
      <c r="N211" s="106"/>
      <c r="O211" s="106"/>
      <c r="P211" s="106">
        <v>1</v>
      </c>
      <c r="Q211" s="106"/>
      <c r="R211" s="106">
        <v>1</v>
      </c>
      <c r="S211" s="109" t="s">
        <v>433</v>
      </c>
      <c r="T211" s="109" t="s">
        <v>105</v>
      </c>
      <c r="U211" s="109" t="s">
        <v>96</v>
      </c>
      <c r="V211" s="109" t="s">
        <v>156</v>
      </c>
      <c r="W211" s="109" t="s">
        <v>14</v>
      </c>
      <c r="X211" s="208">
        <v>12420000</v>
      </c>
      <c r="Y211" s="109" t="s">
        <v>87</v>
      </c>
      <c r="Z211" s="109" t="s">
        <v>434</v>
      </c>
      <c r="AA211" s="109" t="s">
        <v>435</v>
      </c>
      <c r="AB211" s="114"/>
      <c r="AC211" s="166">
        <v>1</v>
      </c>
      <c r="AD211" s="166">
        <v>25</v>
      </c>
      <c r="AE211" s="166">
        <v>3</v>
      </c>
      <c r="AF211" s="114">
        <f>SUBTOTAL(9,AB211:AE211)</f>
        <v>29</v>
      </c>
      <c r="AG211" s="114" t="s">
        <v>300</v>
      </c>
      <c r="AH211" s="167" t="s">
        <v>14</v>
      </c>
      <c r="AI211" s="114"/>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6"/>
    </row>
    <row r="212" spans="1:123" s="117" customFormat="1" ht="41.25" customHeight="1" x14ac:dyDescent="0.25">
      <c r="A212" s="105" t="s">
        <v>32</v>
      </c>
      <c r="B212" s="199" t="s">
        <v>430</v>
      </c>
      <c r="C212" s="106" t="s">
        <v>12</v>
      </c>
      <c r="D212" s="106" t="s">
        <v>35</v>
      </c>
      <c r="E212" s="106"/>
      <c r="F212" s="106"/>
      <c r="G212" s="236">
        <v>201747000017</v>
      </c>
      <c r="H212" s="106" t="s">
        <v>1044</v>
      </c>
      <c r="I212" s="106" t="s">
        <v>431</v>
      </c>
      <c r="J212" s="165" t="s">
        <v>432</v>
      </c>
      <c r="K212" s="107" t="s">
        <v>797</v>
      </c>
      <c r="L212" s="106">
        <v>1</v>
      </c>
      <c r="M212" s="106" t="s">
        <v>155</v>
      </c>
      <c r="N212" s="106"/>
      <c r="O212" s="106"/>
      <c r="P212" s="106">
        <v>1</v>
      </c>
      <c r="Q212" s="106"/>
      <c r="R212" s="106">
        <v>1</v>
      </c>
      <c r="S212" s="109" t="s">
        <v>433</v>
      </c>
      <c r="T212" s="109" t="s">
        <v>105</v>
      </c>
      <c r="U212" s="109" t="s">
        <v>96</v>
      </c>
      <c r="V212" s="109" t="s">
        <v>156</v>
      </c>
      <c r="W212" s="109" t="s">
        <v>14</v>
      </c>
      <c r="X212" s="208">
        <v>12920000</v>
      </c>
      <c r="Y212" s="109" t="s">
        <v>87</v>
      </c>
      <c r="Z212" s="109" t="s">
        <v>434</v>
      </c>
      <c r="AA212" s="109" t="s">
        <v>435</v>
      </c>
      <c r="AB212" s="114"/>
      <c r="AC212" s="166">
        <v>14</v>
      </c>
      <c r="AD212" s="166">
        <v>50</v>
      </c>
      <c r="AE212" s="166">
        <v>15</v>
      </c>
      <c r="AF212" s="114">
        <f t="shared" ref="AF212:AF215" si="13">SUBTOTAL(9,AB212:AE212)</f>
        <v>79</v>
      </c>
      <c r="AG212" s="114" t="s">
        <v>300</v>
      </c>
      <c r="AH212" s="167" t="s">
        <v>14</v>
      </c>
      <c r="AI212" s="114"/>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6"/>
    </row>
    <row r="213" spans="1:123" s="117" customFormat="1" ht="41.25" customHeight="1" x14ac:dyDescent="0.25">
      <c r="A213" s="105" t="s">
        <v>32</v>
      </c>
      <c r="B213" s="199" t="s">
        <v>430</v>
      </c>
      <c r="C213" s="106" t="s">
        <v>12</v>
      </c>
      <c r="D213" s="106" t="s">
        <v>35</v>
      </c>
      <c r="E213" s="106"/>
      <c r="F213" s="106"/>
      <c r="G213" s="236">
        <v>201747000017</v>
      </c>
      <c r="H213" s="106" t="s">
        <v>1044</v>
      </c>
      <c r="I213" s="106" t="s">
        <v>431</v>
      </c>
      <c r="J213" s="165" t="s">
        <v>432</v>
      </c>
      <c r="K213" s="107" t="s">
        <v>798</v>
      </c>
      <c r="L213" s="106">
        <v>1</v>
      </c>
      <c r="M213" s="106" t="s">
        <v>155</v>
      </c>
      <c r="N213" s="106"/>
      <c r="O213" s="106"/>
      <c r="P213" s="106">
        <v>1</v>
      </c>
      <c r="Q213" s="106"/>
      <c r="R213" s="106">
        <v>1</v>
      </c>
      <c r="S213" s="109" t="s">
        <v>433</v>
      </c>
      <c r="T213" s="109" t="s">
        <v>105</v>
      </c>
      <c r="U213" s="109" t="s">
        <v>96</v>
      </c>
      <c r="V213" s="109" t="s">
        <v>156</v>
      </c>
      <c r="W213" s="109" t="s">
        <v>14</v>
      </c>
      <c r="X213" s="208">
        <v>14480000</v>
      </c>
      <c r="Y213" s="109" t="s">
        <v>87</v>
      </c>
      <c r="Z213" s="109" t="s">
        <v>434</v>
      </c>
      <c r="AA213" s="109" t="s">
        <v>435</v>
      </c>
      <c r="AB213" s="114"/>
      <c r="AC213" s="166"/>
      <c r="AD213" s="166"/>
      <c r="AE213" s="166">
        <v>4</v>
      </c>
      <c r="AF213" s="114">
        <f t="shared" si="13"/>
        <v>4</v>
      </c>
      <c r="AG213" s="114" t="s">
        <v>300</v>
      </c>
      <c r="AH213" s="167" t="s">
        <v>14</v>
      </c>
      <c r="AI213" s="114"/>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6"/>
    </row>
    <row r="214" spans="1:123" s="117" customFormat="1" ht="41.25" customHeight="1" x14ac:dyDescent="0.25">
      <c r="A214" s="105" t="s">
        <v>32</v>
      </c>
      <c r="B214" s="199" t="s">
        <v>430</v>
      </c>
      <c r="C214" s="106" t="s">
        <v>12</v>
      </c>
      <c r="D214" s="106" t="s">
        <v>35</v>
      </c>
      <c r="E214" s="106"/>
      <c r="F214" s="106"/>
      <c r="G214" s="236">
        <v>201747000017</v>
      </c>
      <c r="H214" s="106" t="s">
        <v>1044</v>
      </c>
      <c r="I214" s="106" t="s">
        <v>431</v>
      </c>
      <c r="J214" s="165" t="s">
        <v>432</v>
      </c>
      <c r="K214" s="107" t="s">
        <v>799</v>
      </c>
      <c r="L214" s="106">
        <v>1</v>
      </c>
      <c r="M214" s="106" t="s">
        <v>155</v>
      </c>
      <c r="N214" s="106"/>
      <c r="O214" s="106"/>
      <c r="P214" s="106">
        <v>1</v>
      </c>
      <c r="Q214" s="106"/>
      <c r="R214" s="106">
        <v>1</v>
      </c>
      <c r="S214" s="109" t="s">
        <v>433</v>
      </c>
      <c r="T214" s="109" t="s">
        <v>105</v>
      </c>
      <c r="U214" s="109" t="s">
        <v>96</v>
      </c>
      <c r="V214" s="109" t="s">
        <v>156</v>
      </c>
      <c r="W214" s="109" t="s">
        <v>14</v>
      </c>
      <c r="X214" s="208">
        <v>4500000</v>
      </c>
      <c r="Y214" s="109" t="s">
        <v>87</v>
      </c>
      <c r="Z214" s="109" t="s">
        <v>434</v>
      </c>
      <c r="AA214" s="109" t="s">
        <v>435</v>
      </c>
      <c r="AB214" s="114"/>
      <c r="AC214" s="166"/>
      <c r="AD214" s="166">
        <v>1</v>
      </c>
      <c r="AE214" s="166"/>
      <c r="AF214" s="114">
        <f t="shared" si="13"/>
        <v>1</v>
      </c>
      <c r="AG214" s="114" t="s">
        <v>300</v>
      </c>
      <c r="AH214" s="167" t="s">
        <v>14</v>
      </c>
      <c r="AI214" s="114"/>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6"/>
    </row>
    <row r="215" spans="1:123" s="117" customFormat="1" ht="41.25" customHeight="1" x14ac:dyDescent="0.25">
      <c r="A215" s="105" t="s">
        <v>32</v>
      </c>
      <c r="B215" s="199" t="s">
        <v>430</v>
      </c>
      <c r="C215" s="106" t="s">
        <v>12</v>
      </c>
      <c r="D215" s="106" t="s">
        <v>35</v>
      </c>
      <c r="E215" s="106"/>
      <c r="F215" s="106"/>
      <c r="G215" s="236">
        <v>201747000017</v>
      </c>
      <c r="H215" s="106" t="s">
        <v>1044</v>
      </c>
      <c r="I215" s="106" t="s">
        <v>431</v>
      </c>
      <c r="J215" s="165" t="s">
        <v>432</v>
      </c>
      <c r="K215" s="107" t="s">
        <v>800</v>
      </c>
      <c r="L215" s="106">
        <v>1</v>
      </c>
      <c r="M215" s="106" t="s">
        <v>155</v>
      </c>
      <c r="N215" s="106"/>
      <c r="O215" s="106"/>
      <c r="P215" s="106">
        <v>1</v>
      </c>
      <c r="Q215" s="106"/>
      <c r="R215" s="106">
        <v>1</v>
      </c>
      <c r="S215" s="109" t="s">
        <v>433</v>
      </c>
      <c r="T215" s="109" t="s">
        <v>105</v>
      </c>
      <c r="U215" s="109" t="s">
        <v>96</v>
      </c>
      <c r="V215" s="109" t="s">
        <v>156</v>
      </c>
      <c r="W215" s="109" t="s">
        <v>14</v>
      </c>
      <c r="X215" s="208">
        <v>4500000</v>
      </c>
      <c r="Y215" s="109" t="s">
        <v>87</v>
      </c>
      <c r="Z215" s="109" t="s">
        <v>434</v>
      </c>
      <c r="AA215" s="109" t="s">
        <v>435</v>
      </c>
      <c r="AB215" s="114"/>
      <c r="AC215" s="166">
        <v>3</v>
      </c>
      <c r="AD215" s="166">
        <v>50</v>
      </c>
      <c r="AE215" s="166">
        <v>3</v>
      </c>
      <c r="AF215" s="114">
        <f t="shared" si="13"/>
        <v>56</v>
      </c>
      <c r="AG215" s="114" t="s">
        <v>300</v>
      </c>
      <c r="AH215" s="167" t="s">
        <v>14</v>
      </c>
      <c r="AI215" s="114"/>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6"/>
    </row>
    <row r="216" spans="1:123" s="117" customFormat="1" ht="41.25" customHeight="1" x14ac:dyDescent="0.25">
      <c r="A216" s="105" t="s">
        <v>32</v>
      </c>
      <c r="B216" s="199" t="s">
        <v>398</v>
      </c>
      <c r="C216" s="106" t="s">
        <v>12</v>
      </c>
      <c r="D216" s="106" t="s">
        <v>34</v>
      </c>
      <c r="E216" s="106"/>
      <c r="F216" s="106"/>
      <c r="G216" s="236">
        <v>201747000017</v>
      </c>
      <c r="H216" s="106" t="s">
        <v>1044</v>
      </c>
      <c r="I216" s="106" t="s">
        <v>399</v>
      </c>
      <c r="J216" s="165" t="s">
        <v>400</v>
      </c>
      <c r="K216" s="107" t="s">
        <v>405</v>
      </c>
      <c r="L216" s="106">
        <v>4</v>
      </c>
      <c r="M216" s="106" t="s">
        <v>82</v>
      </c>
      <c r="N216" s="106"/>
      <c r="O216" s="106"/>
      <c r="P216" s="106">
        <v>2</v>
      </c>
      <c r="Q216" s="106">
        <v>2</v>
      </c>
      <c r="R216" s="106">
        <v>4</v>
      </c>
      <c r="S216" s="109" t="s">
        <v>83</v>
      </c>
      <c r="T216" s="109" t="s">
        <v>84</v>
      </c>
      <c r="U216" s="109" t="s">
        <v>406</v>
      </c>
      <c r="V216" s="109" t="s">
        <v>156</v>
      </c>
      <c r="W216" s="109" t="s">
        <v>14</v>
      </c>
      <c r="X216" s="208">
        <v>83390000</v>
      </c>
      <c r="Y216" s="109" t="s">
        <v>87</v>
      </c>
      <c r="Z216" s="109" t="s">
        <v>157</v>
      </c>
      <c r="AA216" s="109" t="s">
        <v>158</v>
      </c>
      <c r="AB216" s="114">
        <v>0</v>
      </c>
      <c r="AC216" s="166">
        <v>14</v>
      </c>
      <c r="AD216" s="166">
        <v>50</v>
      </c>
      <c r="AE216" s="166">
        <v>15</v>
      </c>
      <c r="AF216" s="114">
        <v>0</v>
      </c>
      <c r="AG216" s="167" t="s">
        <v>14</v>
      </c>
      <c r="AI216" s="114"/>
      <c r="AJ216" s="115"/>
      <c r="AK216" s="115"/>
      <c r="AL216" s="115"/>
      <c r="AM216" s="115"/>
      <c r="AN216" s="115"/>
      <c r="AO216" s="115"/>
      <c r="AP216" s="115"/>
      <c r="AQ216" s="115"/>
      <c r="AR216" s="115"/>
      <c r="AS216" s="115"/>
      <c r="AT216" s="115"/>
      <c r="AU216" s="115"/>
      <c r="AV216" s="115"/>
      <c r="AW216" s="115"/>
      <c r="AX216" s="115"/>
      <c r="AY216" s="115"/>
      <c r="AZ216" s="115"/>
      <c r="BA216" s="115"/>
      <c r="BB216" s="115"/>
      <c r="BC216" s="115"/>
      <c r="BD216" s="115"/>
      <c r="BE216" s="115"/>
      <c r="BF216" s="115"/>
      <c r="BG216" s="115"/>
      <c r="BH216" s="115"/>
      <c r="BI216" s="115"/>
      <c r="BJ216" s="115"/>
      <c r="BK216" s="115"/>
      <c r="BL216" s="115"/>
      <c r="BM216" s="115"/>
      <c r="BN216" s="115"/>
      <c r="BO216" s="115"/>
      <c r="BP216" s="115"/>
      <c r="BQ216" s="115"/>
      <c r="BR216" s="115"/>
      <c r="BS216" s="115"/>
      <c r="BT216" s="115"/>
      <c r="BU216" s="115"/>
      <c r="BV216" s="115"/>
      <c r="BW216" s="115"/>
      <c r="BX216" s="115"/>
      <c r="BY216" s="115"/>
      <c r="BZ216" s="115"/>
      <c r="CA216" s="115"/>
      <c r="CB216" s="115"/>
      <c r="CC216" s="115"/>
      <c r="CD216" s="115"/>
      <c r="CE216" s="115"/>
      <c r="CF216" s="115"/>
      <c r="CG216" s="115"/>
      <c r="CH216" s="115"/>
      <c r="CI216" s="115"/>
      <c r="CJ216" s="115"/>
      <c r="CK216" s="115"/>
      <c r="CL216" s="115"/>
      <c r="CM216" s="115"/>
      <c r="CN216" s="115"/>
      <c r="CO216" s="115"/>
      <c r="CP216" s="115"/>
      <c r="CQ216" s="115"/>
      <c r="CR216" s="115"/>
      <c r="CS216" s="115"/>
      <c r="CT216" s="115"/>
      <c r="CU216" s="115"/>
      <c r="CV216" s="115"/>
      <c r="CW216" s="115"/>
      <c r="CX216" s="115"/>
      <c r="CY216" s="115"/>
      <c r="CZ216" s="115"/>
      <c r="DA216" s="115"/>
      <c r="DB216" s="115"/>
      <c r="DC216" s="115"/>
      <c r="DD216" s="115"/>
      <c r="DE216" s="115"/>
      <c r="DF216" s="115"/>
      <c r="DG216" s="115"/>
      <c r="DH216" s="115"/>
      <c r="DI216" s="115"/>
      <c r="DJ216" s="115"/>
      <c r="DK216" s="115"/>
      <c r="DL216" s="115"/>
      <c r="DM216" s="115"/>
      <c r="DN216" s="115"/>
      <c r="DO216" s="115"/>
      <c r="DP216" s="115"/>
      <c r="DQ216" s="115"/>
      <c r="DR216" s="115"/>
      <c r="DS216" s="116"/>
    </row>
    <row r="217" spans="1:123" s="117" customFormat="1" ht="41.25" customHeight="1" x14ac:dyDescent="0.25">
      <c r="A217" s="105" t="s">
        <v>32</v>
      </c>
      <c r="B217" s="199" t="s">
        <v>398</v>
      </c>
      <c r="C217" s="106" t="s">
        <v>12</v>
      </c>
      <c r="D217" s="106" t="s">
        <v>34</v>
      </c>
      <c r="E217" s="106"/>
      <c r="F217" s="106"/>
      <c r="G217" s="236">
        <v>201747000017</v>
      </c>
      <c r="H217" s="106" t="s">
        <v>1044</v>
      </c>
      <c r="I217" s="106" t="s">
        <v>399</v>
      </c>
      <c r="J217" s="165" t="s">
        <v>400</v>
      </c>
      <c r="K217" s="107" t="s">
        <v>409</v>
      </c>
      <c r="L217" s="106">
        <v>4</v>
      </c>
      <c r="M217" s="106" t="s">
        <v>82</v>
      </c>
      <c r="N217" s="106">
        <v>1</v>
      </c>
      <c r="O217" s="106">
        <v>1</v>
      </c>
      <c r="P217" s="106">
        <v>1</v>
      </c>
      <c r="Q217" s="106">
        <v>1</v>
      </c>
      <c r="R217" s="106">
        <v>4</v>
      </c>
      <c r="S217" s="109" t="s">
        <v>83</v>
      </c>
      <c r="T217" s="109" t="s">
        <v>84</v>
      </c>
      <c r="U217" s="109" t="s">
        <v>410</v>
      </c>
      <c r="V217" s="109" t="s">
        <v>156</v>
      </c>
      <c r="W217" s="109" t="s">
        <v>14</v>
      </c>
      <c r="X217" s="208">
        <v>12000000</v>
      </c>
      <c r="Y217" s="109" t="s">
        <v>87</v>
      </c>
      <c r="Z217" s="109" t="s">
        <v>157</v>
      </c>
      <c r="AA217" s="109" t="s">
        <v>158</v>
      </c>
      <c r="AB217" s="114">
        <v>0</v>
      </c>
      <c r="AC217" s="166">
        <v>14</v>
      </c>
      <c r="AD217" s="166">
        <v>50</v>
      </c>
      <c r="AE217" s="166">
        <v>15</v>
      </c>
      <c r="AF217" s="114">
        <v>0</v>
      </c>
      <c r="AG217" s="167" t="s">
        <v>14</v>
      </c>
      <c r="AI217" s="114"/>
      <c r="AJ217" s="115"/>
      <c r="AK217" s="115"/>
      <c r="AL217" s="115"/>
      <c r="AM217" s="115"/>
      <c r="AN217" s="115"/>
      <c r="AO217" s="115"/>
      <c r="AP217" s="115"/>
      <c r="AQ217" s="115"/>
      <c r="AR217" s="115"/>
      <c r="AS217" s="115"/>
      <c r="AT217" s="115"/>
      <c r="AU217" s="115"/>
      <c r="AV217" s="115"/>
      <c r="AW217" s="115"/>
      <c r="AX217" s="115"/>
      <c r="AY217" s="115"/>
      <c r="AZ217" s="115"/>
      <c r="BA217" s="115"/>
      <c r="BB217" s="115"/>
      <c r="BC217" s="115"/>
      <c r="BD217" s="115"/>
      <c r="BE217" s="115"/>
      <c r="BF217" s="115"/>
      <c r="BG217" s="115"/>
      <c r="BH217" s="115"/>
      <c r="BI217" s="115"/>
      <c r="BJ217" s="115"/>
      <c r="BK217" s="115"/>
      <c r="BL217" s="115"/>
      <c r="BM217" s="115"/>
      <c r="BN217" s="115"/>
      <c r="BO217" s="115"/>
      <c r="BP217" s="115"/>
      <c r="BQ217" s="115"/>
      <c r="BR217" s="115"/>
      <c r="BS217" s="115"/>
      <c r="BT217" s="115"/>
      <c r="BU217" s="115"/>
      <c r="BV217" s="115"/>
      <c r="BW217" s="115"/>
      <c r="BX217" s="115"/>
      <c r="BY217" s="115"/>
      <c r="BZ217" s="115"/>
      <c r="CA217" s="115"/>
      <c r="CB217" s="115"/>
      <c r="CC217" s="115"/>
      <c r="CD217" s="115"/>
      <c r="CE217" s="115"/>
      <c r="CF217" s="115"/>
      <c r="CG217" s="115"/>
      <c r="CH217" s="115"/>
      <c r="CI217" s="115"/>
      <c r="CJ217" s="115"/>
      <c r="CK217" s="115"/>
      <c r="CL217" s="115"/>
      <c r="CM217" s="115"/>
      <c r="CN217" s="115"/>
      <c r="CO217" s="115"/>
      <c r="CP217" s="115"/>
      <c r="CQ217" s="115"/>
      <c r="CR217" s="115"/>
      <c r="CS217" s="115"/>
      <c r="CT217" s="115"/>
      <c r="CU217" s="115"/>
      <c r="CV217" s="115"/>
      <c r="CW217" s="115"/>
      <c r="CX217" s="115"/>
      <c r="CY217" s="115"/>
      <c r="CZ217" s="115"/>
      <c r="DA217" s="115"/>
      <c r="DB217" s="115"/>
      <c r="DC217" s="115"/>
      <c r="DD217" s="115"/>
      <c r="DE217" s="115"/>
      <c r="DF217" s="115"/>
      <c r="DG217" s="115"/>
      <c r="DH217" s="115"/>
      <c r="DI217" s="115"/>
      <c r="DJ217" s="115"/>
      <c r="DK217" s="115"/>
      <c r="DL217" s="115"/>
      <c r="DM217" s="115"/>
      <c r="DN217" s="115"/>
      <c r="DO217" s="115"/>
      <c r="DP217" s="115"/>
      <c r="DQ217" s="115"/>
      <c r="DR217" s="115"/>
      <c r="DS217" s="116"/>
    </row>
    <row r="218" spans="1:123" s="117" customFormat="1" ht="41.25" customHeight="1" x14ac:dyDescent="0.25">
      <c r="A218" s="105" t="s">
        <v>32</v>
      </c>
      <c r="B218" s="199" t="s">
        <v>398</v>
      </c>
      <c r="C218" s="106" t="s">
        <v>12</v>
      </c>
      <c r="D218" s="106" t="s">
        <v>34</v>
      </c>
      <c r="E218" s="106"/>
      <c r="F218" s="106"/>
      <c r="G218" s="236">
        <v>201747000017</v>
      </c>
      <c r="H218" s="106" t="s">
        <v>1044</v>
      </c>
      <c r="I218" s="106" t="s">
        <v>399</v>
      </c>
      <c r="J218" s="165" t="s">
        <v>400</v>
      </c>
      <c r="K218" s="107" t="s">
        <v>411</v>
      </c>
      <c r="L218" s="106">
        <v>1</v>
      </c>
      <c r="M218" s="106" t="s">
        <v>82</v>
      </c>
      <c r="N218" s="106"/>
      <c r="O218" s="106">
        <v>1</v>
      </c>
      <c r="P218" s="106"/>
      <c r="Q218" s="106"/>
      <c r="R218" s="106">
        <v>1</v>
      </c>
      <c r="S218" s="109" t="s">
        <v>83</v>
      </c>
      <c r="T218" s="109" t="s">
        <v>84</v>
      </c>
      <c r="U218" s="109" t="s">
        <v>392</v>
      </c>
      <c r="V218" s="109" t="s">
        <v>156</v>
      </c>
      <c r="W218" s="109" t="s">
        <v>14</v>
      </c>
      <c r="X218" s="208">
        <v>17000000</v>
      </c>
      <c r="Y218" s="109" t="s">
        <v>87</v>
      </c>
      <c r="Z218" s="109" t="s">
        <v>157</v>
      </c>
      <c r="AA218" s="109" t="s">
        <v>158</v>
      </c>
      <c r="AB218" s="166">
        <v>0</v>
      </c>
      <c r="AC218" s="114">
        <v>14</v>
      </c>
      <c r="AD218" s="117">
        <v>50</v>
      </c>
      <c r="AE218" s="117">
        <v>15</v>
      </c>
      <c r="AF218" s="114">
        <v>0</v>
      </c>
      <c r="AG218" s="167" t="s">
        <v>14</v>
      </c>
      <c r="AI218" s="114"/>
      <c r="AJ218" s="115"/>
      <c r="AK218" s="115"/>
      <c r="AL218" s="115"/>
      <c r="AM218" s="115"/>
      <c r="AN218" s="115"/>
      <c r="AO218" s="115"/>
      <c r="AP218" s="115"/>
      <c r="AQ218" s="115"/>
      <c r="AR218" s="115"/>
      <c r="AS218" s="115"/>
      <c r="AT218" s="115"/>
      <c r="AU218" s="115"/>
      <c r="AV218" s="115"/>
      <c r="AW218" s="115"/>
      <c r="AX218" s="115"/>
      <c r="AY218" s="115"/>
      <c r="AZ218" s="115"/>
      <c r="BA218" s="115"/>
      <c r="BB218" s="115"/>
      <c r="BC218" s="115"/>
      <c r="BD218" s="115"/>
      <c r="BE218" s="115"/>
      <c r="BF218" s="115"/>
      <c r="BG218" s="115"/>
      <c r="BH218" s="115"/>
      <c r="BI218" s="115"/>
      <c r="BJ218" s="115"/>
      <c r="BK218" s="115"/>
      <c r="BL218" s="115"/>
      <c r="BM218" s="115"/>
      <c r="BN218" s="115"/>
      <c r="BO218" s="115"/>
      <c r="BP218" s="115"/>
      <c r="BQ218" s="115"/>
      <c r="BR218" s="115"/>
      <c r="BS218" s="115"/>
      <c r="BT218" s="115"/>
      <c r="BU218" s="115"/>
      <c r="BV218" s="115"/>
      <c r="BW218" s="115"/>
      <c r="BX218" s="115"/>
      <c r="BY218" s="115"/>
      <c r="BZ218" s="115"/>
      <c r="CA218" s="115"/>
      <c r="CB218" s="115"/>
      <c r="CC218" s="115"/>
      <c r="CD218" s="115"/>
      <c r="CE218" s="115"/>
      <c r="CF218" s="115"/>
      <c r="CG218" s="115"/>
      <c r="CH218" s="115"/>
      <c r="CI218" s="115"/>
      <c r="CJ218" s="115"/>
      <c r="CK218" s="115"/>
      <c r="CL218" s="115"/>
      <c r="CM218" s="115"/>
      <c r="CN218" s="115"/>
      <c r="CO218" s="115"/>
      <c r="CP218" s="115"/>
      <c r="CQ218" s="115"/>
      <c r="CR218" s="115"/>
      <c r="CS218" s="115"/>
      <c r="CT218" s="115"/>
      <c r="CU218" s="115"/>
      <c r="CV218" s="115"/>
      <c r="CW218" s="115"/>
      <c r="CX218" s="115"/>
      <c r="CY218" s="115"/>
      <c r="CZ218" s="115"/>
      <c r="DA218" s="115"/>
      <c r="DB218" s="115"/>
      <c r="DC218" s="115"/>
      <c r="DD218" s="115"/>
      <c r="DE218" s="115"/>
      <c r="DF218" s="115"/>
      <c r="DG218" s="115"/>
      <c r="DH218" s="115"/>
      <c r="DI218" s="115"/>
      <c r="DJ218" s="115"/>
      <c r="DK218" s="115"/>
      <c r="DL218" s="115"/>
      <c r="DM218" s="115"/>
      <c r="DN218" s="115"/>
      <c r="DO218" s="115"/>
      <c r="DP218" s="115"/>
      <c r="DQ218" s="115"/>
      <c r="DR218" s="115"/>
      <c r="DS218" s="116"/>
    </row>
    <row r="219" spans="1:123" s="117" customFormat="1" ht="41.25" customHeight="1" x14ac:dyDescent="0.25">
      <c r="A219" s="105" t="s">
        <v>32</v>
      </c>
      <c r="B219" s="199" t="s">
        <v>398</v>
      </c>
      <c r="C219" s="106" t="s">
        <v>12</v>
      </c>
      <c r="D219" s="106" t="s">
        <v>34</v>
      </c>
      <c r="E219" s="106"/>
      <c r="F219" s="106"/>
      <c r="G219" s="236">
        <v>201747000017</v>
      </c>
      <c r="H219" s="106" t="s">
        <v>1044</v>
      </c>
      <c r="I219" s="106" t="s">
        <v>399</v>
      </c>
      <c r="J219" s="165" t="s">
        <v>400</v>
      </c>
      <c r="K219" s="107" t="s">
        <v>412</v>
      </c>
      <c r="L219" s="106">
        <v>15</v>
      </c>
      <c r="M219" s="106" t="s">
        <v>82</v>
      </c>
      <c r="N219" s="106"/>
      <c r="O219" s="106"/>
      <c r="P219" s="106">
        <v>8</v>
      </c>
      <c r="Q219" s="106">
        <v>7</v>
      </c>
      <c r="R219" s="106">
        <v>15</v>
      </c>
      <c r="S219" s="109" t="s">
        <v>352</v>
      </c>
      <c r="T219" s="109" t="s">
        <v>84</v>
      </c>
      <c r="U219" s="109" t="s">
        <v>96</v>
      </c>
      <c r="V219" s="109" t="s">
        <v>156</v>
      </c>
      <c r="W219" s="109" t="s">
        <v>14</v>
      </c>
      <c r="X219" s="208">
        <v>200000000</v>
      </c>
      <c r="Y219" s="109" t="s">
        <v>87</v>
      </c>
      <c r="Z219" s="109" t="s">
        <v>157</v>
      </c>
      <c r="AA219" s="109" t="s">
        <v>158</v>
      </c>
      <c r="AB219" s="166">
        <v>0</v>
      </c>
      <c r="AC219" s="114">
        <v>4</v>
      </c>
      <c r="AD219" s="117">
        <v>28.571428571428573</v>
      </c>
      <c r="AE219" s="117">
        <v>10</v>
      </c>
      <c r="AF219" s="114">
        <v>0</v>
      </c>
      <c r="AG219" s="167" t="s">
        <v>14</v>
      </c>
      <c r="AI219" s="114"/>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c r="DF219" s="115"/>
      <c r="DG219" s="115"/>
      <c r="DH219" s="115"/>
      <c r="DI219" s="115"/>
      <c r="DJ219" s="115"/>
      <c r="DK219" s="115"/>
      <c r="DL219" s="115"/>
      <c r="DM219" s="115"/>
      <c r="DN219" s="115"/>
      <c r="DO219" s="115"/>
      <c r="DP219" s="115"/>
      <c r="DQ219" s="115"/>
      <c r="DR219" s="115"/>
      <c r="DS219" s="116"/>
    </row>
    <row r="220" spans="1:123" s="117" customFormat="1" ht="41.25" customHeight="1" x14ac:dyDescent="0.25">
      <c r="A220" s="105" t="s">
        <v>32</v>
      </c>
      <c r="B220" s="199" t="s">
        <v>398</v>
      </c>
      <c r="C220" s="106" t="s">
        <v>12</v>
      </c>
      <c r="D220" s="106" t="s">
        <v>34</v>
      </c>
      <c r="E220" s="106"/>
      <c r="F220" s="106"/>
      <c r="G220" s="236">
        <v>201747000017</v>
      </c>
      <c r="H220" s="106" t="s">
        <v>1044</v>
      </c>
      <c r="I220" s="106" t="s">
        <v>399</v>
      </c>
      <c r="J220" s="165" t="s">
        <v>400</v>
      </c>
      <c r="K220" s="107" t="s">
        <v>413</v>
      </c>
      <c r="L220" s="106">
        <v>4</v>
      </c>
      <c r="M220" s="106" t="s">
        <v>82</v>
      </c>
      <c r="N220" s="106">
        <v>1</v>
      </c>
      <c r="O220" s="106">
        <v>1</v>
      </c>
      <c r="P220" s="106">
        <v>1</v>
      </c>
      <c r="Q220" s="106">
        <v>1</v>
      </c>
      <c r="R220" s="106">
        <v>4</v>
      </c>
      <c r="S220" s="109" t="s">
        <v>414</v>
      </c>
      <c r="T220" s="109" t="s">
        <v>84</v>
      </c>
      <c r="U220" s="109" t="s">
        <v>95</v>
      </c>
      <c r="V220" s="109" t="s">
        <v>156</v>
      </c>
      <c r="W220" s="109" t="s">
        <v>14</v>
      </c>
      <c r="X220" s="208">
        <v>10000000</v>
      </c>
      <c r="Y220" s="109" t="s">
        <v>87</v>
      </c>
      <c r="Z220" s="109" t="s">
        <v>157</v>
      </c>
      <c r="AA220" s="109" t="s">
        <v>158</v>
      </c>
      <c r="AB220" s="166">
        <v>0</v>
      </c>
      <c r="AC220" s="114">
        <v>14</v>
      </c>
      <c r="AD220" s="117">
        <v>50</v>
      </c>
      <c r="AE220" s="117">
        <v>15</v>
      </c>
      <c r="AF220" s="114">
        <v>0</v>
      </c>
      <c r="AG220" s="167" t="s">
        <v>14</v>
      </c>
      <c r="AI220" s="114"/>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15"/>
      <c r="CW220" s="115"/>
      <c r="CX220" s="115"/>
      <c r="CY220" s="115"/>
      <c r="CZ220" s="115"/>
      <c r="DA220" s="115"/>
      <c r="DB220" s="115"/>
      <c r="DC220" s="115"/>
      <c r="DD220" s="115"/>
      <c r="DE220" s="115"/>
      <c r="DF220" s="115"/>
      <c r="DG220" s="115"/>
      <c r="DH220" s="115"/>
      <c r="DI220" s="115"/>
      <c r="DJ220" s="115"/>
      <c r="DK220" s="115"/>
      <c r="DL220" s="115"/>
      <c r="DM220" s="115"/>
      <c r="DN220" s="115"/>
      <c r="DO220" s="115"/>
      <c r="DP220" s="115"/>
      <c r="DQ220" s="115"/>
      <c r="DR220" s="115"/>
      <c r="DS220" s="116"/>
    </row>
    <row r="221" spans="1:123" s="117" customFormat="1" ht="96" customHeight="1" x14ac:dyDescent="0.25">
      <c r="A221" s="105" t="s">
        <v>32</v>
      </c>
      <c r="B221" s="199" t="s">
        <v>430</v>
      </c>
      <c r="C221" s="106" t="s">
        <v>12</v>
      </c>
      <c r="D221" s="106" t="s">
        <v>35</v>
      </c>
      <c r="E221" s="106"/>
      <c r="F221" s="106"/>
      <c r="G221" s="236">
        <v>201747000017</v>
      </c>
      <c r="H221" s="106" t="s">
        <v>1044</v>
      </c>
      <c r="I221" s="106" t="s">
        <v>431</v>
      </c>
      <c r="J221" s="165" t="s">
        <v>432</v>
      </c>
      <c r="K221" s="107" t="s">
        <v>436</v>
      </c>
      <c r="L221" s="106">
        <v>1</v>
      </c>
      <c r="M221" s="106" t="s">
        <v>155</v>
      </c>
      <c r="N221" s="106"/>
      <c r="O221" s="106"/>
      <c r="P221" s="106">
        <v>1</v>
      </c>
      <c r="Q221" s="106"/>
      <c r="R221" s="106">
        <v>1</v>
      </c>
      <c r="S221" s="109" t="s">
        <v>414</v>
      </c>
      <c r="T221" s="109" t="s">
        <v>84</v>
      </c>
      <c r="U221" s="109" t="s">
        <v>84</v>
      </c>
      <c r="V221" s="109" t="s">
        <v>156</v>
      </c>
      <c r="W221" s="109" t="s">
        <v>14</v>
      </c>
      <c r="X221" s="208">
        <v>13905000</v>
      </c>
      <c r="Y221" s="109" t="s">
        <v>87</v>
      </c>
      <c r="Z221" s="109" t="s">
        <v>434</v>
      </c>
      <c r="AA221" s="109" t="s">
        <v>435</v>
      </c>
      <c r="AB221" s="114">
        <v>0</v>
      </c>
      <c r="AC221" s="166">
        <v>0</v>
      </c>
      <c r="AD221" s="166">
        <v>0</v>
      </c>
      <c r="AE221" s="166">
        <v>1</v>
      </c>
      <c r="AF221" s="114">
        <v>1</v>
      </c>
      <c r="AG221" s="114" t="s">
        <v>300</v>
      </c>
      <c r="AH221" s="167" t="s">
        <v>14</v>
      </c>
      <c r="AI221" s="114"/>
      <c r="AJ221" s="115"/>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N221" s="115"/>
      <c r="BO221" s="115"/>
      <c r="BP221" s="115"/>
      <c r="BQ221" s="115"/>
      <c r="BR221" s="115"/>
      <c r="BS221" s="115"/>
      <c r="BT221" s="115"/>
      <c r="BU221" s="115"/>
      <c r="BV221" s="115"/>
      <c r="BW221" s="115"/>
      <c r="BX221" s="115"/>
      <c r="BY221" s="115"/>
      <c r="BZ221" s="115"/>
      <c r="CA221" s="115"/>
      <c r="CB221" s="115"/>
      <c r="CC221" s="115"/>
      <c r="CD221" s="115"/>
      <c r="CE221" s="115"/>
      <c r="CF221" s="115"/>
      <c r="CG221" s="115"/>
      <c r="CH221" s="115"/>
      <c r="CI221" s="115"/>
      <c r="CJ221" s="115"/>
      <c r="CK221" s="115"/>
      <c r="CL221" s="115"/>
      <c r="CM221" s="115"/>
      <c r="CN221" s="115"/>
      <c r="CO221" s="115"/>
      <c r="CP221" s="115"/>
      <c r="CQ221" s="115"/>
      <c r="CR221" s="115"/>
      <c r="CS221" s="115"/>
      <c r="CT221" s="115"/>
      <c r="CU221" s="115"/>
      <c r="CV221" s="115"/>
      <c r="CW221" s="115"/>
      <c r="CX221" s="115"/>
      <c r="CY221" s="115"/>
      <c r="CZ221" s="115"/>
      <c r="DA221" s="115"/>
      <c r="DB221" s="115"/>
      <c r="DC221" s="115"/>
      <c r="DD221" s="115"/>
      <c r="DE221" s="115"/>
      <c r="DF221" s="115"/>
      <c r="DG221" s="115"/>
      <c r="DH221" s="115"/>
      <c r="DI221" s="115"/>
      <c r="DJ221" s="115"/>
      <c r="DK221" s="115"/>
      <c r="DL221" s="115"/>
      <c r="DM221" s="115"/>
      <c r="DN221" s="115"/>
      <c r="DO221" s="115"/>
      <c r="DP221" s="115"/>
      <c r="DQ221" s="115"/>
      <c r="DR221" s="115"/>
      <c r="DS221" s="116"/>
    </row>
    <row r="222" spans="1:123" s="117" customFormat="1" ht="108" customHeight="1" x14ac:dyDescent="0.25">
      <c r="A222" s="105" t="s">
        <v>32</v>
      </c>
      <c r="B222" s="199" t="s">
        <v>430</v>
      </c>
      <c r="C222" s="106" t="s">
        <v>12</v>
      </c>
      <c r="D222" s="106" t="s">
        <v>35</v>
      </c>
      <c r="E222" s="106"/>
      <c r="F222" s="106"/>
      <c r="G222" s="236">
        <v>201747000017</v>
      </c>
      <c r="H222" s="106" t="s">
        <v>1044</v>
      </c>
      <c r="I222" s="106" t="s">
        <v>431</v>
      </c>
      <c r="J222" s="165" t="s">
        <v>432</v>
      </c>
      <c r="K222" s="107" t="s">
        <v>437</v>
      </c>
      <c r="L222" s="106">
        <v>1</v>
      </c>
      <c r="M222" s="106" t="s">
        <v>155</v>
      </c>
      <c r="N222" s="106"/>
      <c r="O222" s="106"/>
      <c r="P222" s="106">
        <v>1</v>
      </c>
      <c r="Q222" s="106"/>
      <c r="R222" s="106">
        <v>1</v>
      </c>
      <c r="S222" s="109" t="s">
        <v>414</v>
      </c>
      <c r="T222" s="109" t="s">
        <v>84</v>
      </c>
      <c r="U222" s="109" t="s">
        <v>84</v>
      </c>
      <c r="V222" s="109" t="s">
        <v>156</v>
      </c>
      <c r="W222" s="109" t="s">
        <v>14</v>
      </c>
      <c r="X222" s="208">
        <v>4635000</v>
      </c>
      <c r="Y222" s="109" t="s">
        <v>87</v>
      </c>
      <c r="Z222" s="109" t="s">
        <v>434</v>
      </c>
      <c r="AA222" s="109" t="s">
        <v>435</v>
      </c>
      <c r="AB222" s="114">
        <v>0</v>
      </c>
      <c r="AC222" s="166">
        <v>0</v>
      </c>
      <c r="AD222" s="166">
        <v>0</v>
      </c>
      <c r="AE222" s="166">
        <v>1</v>
      </c>
      <c r="AF222" s="114">
        <v>1</v>
      </c>
      <c r="AG222" s="114" t="s">
        <v>300</v>
      </c>
      <c r="AH222" s="167" t="s">
        <v>14</v>
      </c>
      <c r="AI222" s="114"/>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5"/>
      <c r="DG222" s="115"/>
      <c r="DH222" s="115"/>
      <c r="DI222" s="115"/>
      <c r="DJ222" s="115"/>
      <c r="DK222" s="115"/>
      <c r="DL222" s="115"/>
      <c r="DM222" s="115"/>
      <c r="DN222" s="115"/>
      <c r="DO222" s="115"/>
      <c r="DP222" s="115"/>
      <c r="DQ222" s="115"/>
      <c r="DR222" s="115"/>
      <c r="DS222" s="116"/>
    </row>
    <row r="223" spans="1:123" s="117" customFormat="1" ht="113.25" customHeight="1" x14ac:dyDescent="0.25">
      <c r="A223" s="105" t="s">
        <v>32</v>
      </c>
      <c r="B223" s="199" t="s">
        <v>430</v>
      </c>
      <c r="C223" s="106" t="s">
        <v>12</v>
      </c>
      <c r="D223" s="106" t="s">
        <v>35</v>
      </c>
      <c r="E223" s="106"/>
      <c r="F223" s="106"/>
      <c r="G223" s="236">
        <v>201747000017</v>
      </c>
      <c r="H223" s="106" t="s">
        <v>1044</v>
      </c>
      <c r="I223" s="106" t="s">
        <v>431</v>
      </c>
      <c r="J223" s="165" t="s">
        <v>432</v>
      </c>
      <c r="K223" s="107" t="s">
        <v>438</v>
      </c>
      <c r="L223" s="106">
        <v>1</v>
      </c>
      <c r="M223" s="106" t="s">
        <v>155</v>
      </c>
      <c r="N223" s="106"/>
      <c r="O223" s="106"/>
      <c r="P223" s="106">
        <v>1</v>
      </c>
      <c r="Q223" s="106"/>
      <c r="R223" s="106">
        <v>1</v>
      </c>
      <c r="S223" s="109" t="s">
        <v>414</v>
      </c>
      <c r="T223" s="109" t="s">
        <v>84</v>
      </c>
      <c r="U223" s="109" t="s">
        <v>84</v>
      </c>
      <c r="V223" s="109" t="s">
        <v>156</v>
      </c>
      <c r="W223" s="109" t="s">
        <v>14</v>
      </c>
      <c r="X223" s="208">
        <v>4635000</v>
      </c>
      <c r="Y223" s="109" t="s">
        <v>87</v>
      </c>
      <c r="Z223" s="109" t="s">
        <v>434</v>
      </c>
      <c r="AA223" s="109" t="s">
        <v>435</v>
      </c>
      <c r="AB223" s="114">
        <v>0</v>
      </c>
      <c r="AC223" s="166">
        <v>0</v>
      </c>
      <c r="AD223" s="166">
        <v>0</v>
      </c>
      <c r="AE223" s="166">
        <v>1</v>
      </c>
      <c r="AF223" s="114">
        <v>1</v>
      </c>
      <c r="AG223" s="114" t="s">
        <v>300</v>
      </c>
      <c r="AH223" s="167" t="s">
        <v>14</v>
      </c>
      <c r="AI223" s="114"/>
      <c r="AJ223" s="115"/>
      <c r="AK223" s="115"/>
      <c r="AL223" s="115"/>
      <c r="AM223" s="115"/>
      <c r="AN223" s="115"/>
      <c r="AO223" s="115"/>
      <c r="AP223" s="115"/>
      <c r="AQ223" s="115"/>
      <c r="AR223" s="115"/>
      <c r="AS223" s="115"/>
      <c r="AT223" s="115"/>
      <c r="AU223" s="115"/>
      <c r="AV223" s="115"/>
      <c r="AW223" s="115"/>
      <c r="AX223" s="115"/>
      <c r="AY223" s="115"/>
      <c r="AZ223" s="115"/>
      <c r="BA223" s="115"/>
      <c r="BB223" s="115"/>
      <c r="BC223" s="115"/>
      <c r="BD223" s="115"/>
      <c r="BE223" s="115"/>
      <c r="BF223" s="115"/>
      <c r="BG223" s="115"/>
      <c r="BH223" s="115"/>
      <c r="BI223" s="115"/>
      <c r="BJ223" s="115"/>
      <c r="BK223" s="115"/>
      <c r="BL223" s="115"/>
      <c r="BM223" s="115"/>
      <c r="BN223" s="115"/>
      <c r="BO223" s="115"/>
      <c r="BP223" s="115"/>
      <c r="BQ223" s="115"/>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5"/>
      <c r="DG223" s="115"/>
      <c r="DH223" s="115"/>
      <c r="DI223" s="115"/>
      <c r="DJ223" s="115"/>
      <c r="DK223" s="115"/>
      <c r="DL223" s="115"/>
      <c r="DM223" s="115"/>
      <c r="DN223" s="115"/>
      <c r="DO223" s="115"/>
      <c r="DP223" s="115"/>
      <c r="DQ223" s="115"/>
      <c r="DR223" s="115"/>
      <c r="DS223" s="116"/>
    </row>
    <row r="224" spans="1:123" s="117" customFormat="1" ht="112.5" customHeight="1" x14ac:dyDescent="0.25">
      <c r="A224" s="105" t="s">
        <v>32</v>
      </c>
      <c r="B224" s="199" t="s">
        <v>430</v>
      </c>
      <c r="C224" s="106" t="s">
        <v>12</v>
      </c>
      <c r="D224" s="106" t="s">
        <v>35</v>
      </c>
      <c r="E224" s="106"/>
      <c r="F224" s="106"/>
      <c r="G224" s="236">
        <v>201747000017</v>
      </c>
      <c r="H224" s="106" t="s">
        <v>1044</v>
      </c>
      <c r="I224" s="106" t="s">
        <v>431</v>
      </c>
      <c r="J224" s="165" t="s">
        <v>432</v>
      </c>
      <c r="K224" s="107" t="s">
        <v>439</v>
      </c>
      <c r="L224" s="106">
        <v>1</v>
      </c>
      <c r="M224" s="106" t="s">
        <v>155</v>
      </c>
      <c r="N224" s="106"/>
      <c r="O224" s="106"/>
      <c r="P224" s="106">
        <v>1</v>
      </c>
      <c r="Q224" s="106"/>
      <c r="R224" s="106">
        <v>1</v>
      </c>
      <c r="S224" s="109" t="s">
        <v>414</v>
      </c>
      <c r="T224" s="109" t="s">
        <v>84</v>
      </c>
      <c r="U224" s="109" t="s">
        <v>84</v>
      </c>
      <c r="V224" s="109" t="s">
        <v>156</v>
      </c>
      <c r="W224" s="109" t="s">
        <v>14</v>
      </c>
      <c r="X224" s="208">
        <v>6695000</v>
      </c>
      <c r="Y224" s="109" t="s">
        <v>87</v>
      </c>
      <c r="Z224" s="109" t="s">
        <v>434</v>
      </c>
      <c r="AA224" s="109" t="s">
        <v>435</v>
      </c>
      <c r="AB224" s="114">
        <v>0</v>
      </c>
      <c r="AC224" s="166">
        <v>0</v>
      </c>
      <c r="AD224" s="166">
        <v>0</v>
      </c>
      <c r="AE224" s="166">
        <v>1</v>
      </c>
      <c r="AF224" s="114">
        <v>1</v>
      </c>
      <c r="AG224" s="114" t="s">
        <v>300</v>
      </c>
      <c r="AH224" s="167" t="s">
        <v>14</v>
      </c>
      <c r="AI224" s="114"/>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115"/>
      <c r="DD224" s="115"/>
      <c r="DE224" s="115"/>
      <c r="DF224" s="115"/>
      <c r="DG224" s="115"/>
      <c r="DH224" s="115"/>
      <c r="DI224" s="115"/>
      <c r="DJ224" s="115"/>
      <c r="DK224" s="115"/>
      <c r="DL224" s="115"/>
      <c r="DM224" s="115"/>
      <c r="DN224" s="115"/>
      <c r="DO224" s="115"/>
      <c r="DP224" s="115"/>
      <c r="DQ224" s="115"/>
      <c r="DR224" s="115"/>
      <c r="DS224" s="116"/>
    </row>
    <row r="225" spans="1:123" s="117" customFormat="1" ht="119.25" customHeight="1" x14ac:dyDescent="0.25">
      <c r="A225" s="105" t="s">
        <v>32</v>
      </c>
      <c r="B225" s="199" t="s">
        <v>430</v>
      </c>
      <c r="C225" s="106" t="s">
        <v>12</v>
      </c>
      <c r="D225" s="106" t="s">
        <v>35</v>
      </c>
      <c r="E225" s="106"/>
      <c r="F225" s="106"/>
      <c r="G225" s="236">
        <v>201747000017</v>
      </c>
      <c r="H225" s="106" t="s">
        <v>1044</v>
      </c>
      <c r="I225" s="106" t="s">
        <v>431</v>
      </c>
      <c r="J225" s="165" t="s">
        <v>432</v>
      </c>
      <c r="K225" s="107" t="s">
        <v>440</v>
      </c>
      <c r="L225" s="106">
        <v>100</v>
      </c>
      <c r="M225" s="106" t="s">
        <v>441</v>
      </c>
      <c r="N225" s="106">
        <v>25</v>
      </c>
      <c r="O225" s="106">
        <v>25</v>
      </c>
      <c r="P225" s="106">
        <v>25</v>
      </c>
      <c r="Q225" s="106">
        <v>25</v>
      </c>
      <c r="R225" s="106">
        <v>100</v>
      </c>
      <c r="S225" s="109" t="s">
        <v>433</v>
      </c>
      <c r="T225" s="109" t="s">
        <v>105</v>
      </c>
      <c r="U225" s="109" t="s">
        <v>96</v>
      </c>
      <c r="V225" s="109"/>
      <c r="W225" s="109"/>
      <c r="X225" s="208">
        <v>0</v>
      </c>
      <c r="Y225" s="109" t="s">
        <v>87</v>
      </c>
      <c r="Z225" s="109" t="s">
        <v>434</v>
      </c>
      <c r="AA225" s="109" t="s">
        <v>435</v>
      </c>
      <c r="AB225" s="114">
        <v>0</v>
      </c>
      <c r="AC225" s="166">
        <v>0</v>
      </c>
      <c r="AD225" s="166">
        <v>0</v>
      </c>
      <c r="AE225" s="166">
        <v>1</v>
      </c>
      <c r="AF225" s="114">
        <v>1</v>
      </c>
      <c r="AG225" s="114" t="s">
        <v>300</v>
      </c>
      <c r="AH225" s="167" t="s">
        <v>14</v>
      </c>
      <c r="AI225" s="114"/>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6"/>
    </row>
    <row r="226" spans="1:123" s="117" customFormat="1" ht="86.25" customHeight="1" x14ac:dyDescent="0.25">
      <c r="A226" s="105" t="s">
        <v>32</v>
      </c>
      <c r="B226" s="199" t="s">
        <v>430</v>
      </c>
      <c r="C226" s="106" t="s">
        <v>12</v>
      </c>
      <c r="D226" s="106" t="s">
        <v>35</v>
      </c>
      <c r="E226" s="106"/>
      <c r="F226" s="106"/>
      <c r="G226" s="236">
        <v>201747000017</v>
      </c>
      <c r="H226" s="106" t="s">
        <v>1044</v>
      </c>
      <c r="I226" s="106" t="s">
        <v>431</v>
      </c>
      <c r="J226" s="165" t="s">
        <v>432</v>
      </c>
      <c r="K226" s="107" t="s">
        <v>442</v>
      </c>
      <c r="L226" s="106">
        <v>100</v>
      </c>
      <c r="M226" s="106" t="s">
        <v>441</v>
      </c>
      <c r="N226" s="106">
        <v>25</v>
      </c>
      <c r="O226" s="106">
        <v>25</v>
      </c>
      <c r="P226" s="106">
        <v>25</v>
      </c>
      <c r="Q226" s="106">
        <v>25</v>
      </c>
      <c r="R226" s="106">
        <v>100</v>
      </c>
      <c r="S226" s="109" t="s">
        <v>433</v>
      </c>
      <c r="T226" s="109" t="s">
        <v>105</v>
      </c>
      <c r="U226" s="109" t="s">
        <v>96</v>
      </c>
      <c r="V226" s="109"/>
      <c r="W226" s="109"/>
      <c r="X226" s="208">
        <v>0</v>
      </c>
      <c r="Y226" s="109" t="s">
        <v>87</v>
      </c>
      <c r="Z226" s="109" t="s">
        <v>434</v>
      </c>
      <c r="AA226" s="109" t="s">
        <v>435</v>
      </c>
      <c r="AB226" s="114">
        <v>0</v>
      </c>
      <c r="AC226" s="166">
        <v>0</v>
      </c>
      <c r="AD226" s="166">
        <v>0</v>
      </c>
      <c r="AE226" s="166">
        <v>1</v>
      </c>
      <c r="AF226" s="114">
        <v>1</v>
      </c>
      <c r="AG226" s="114" t="s">
        <v>300</v>
      </c>
      <c r="AH226" s="167" t="s">
        <v>14</v>
      </c>
      <c r="AI226" s="114"/>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c r="DL226" s="115"/>
      <c r="DM226" s="115"/>
      <c r="DN226" s="115"/>
      <c r="DO226" s="115"/>
      <c r="DP226" s="115"/>
      <c r="DQ226" s="115"/>
      <c r="DR226" s="115"/>
      <c r="DS226" s="116"/>
    </row>
    <row r="227" spans="1:123" s="117" customFormat="1" ht="118.5" customHeight="1" x14ac:dyDescent="0.25">
      <c r="A227" s="105" t="s">
        <v>32</v>
      </c>
      <c r="B227" s="199" t="s">
        <v>430</v>
      </c>
      <c r="C227" s="106" t="s">
        <v>12</v>
      </c>
      <c r="D227" s="106" t="s">
        <v>35</v>
      </c>
      <c r="E227" s="106"/>
      <c r="F227" s="106"/>
      <c r="G227" s="236">
        <v>201747000017</v>
      </c>
      <c r="H227" s="106" t="s">
        <v>1044</v>
      </c>
      <c r="I227" s="106" t="s">
        <v>431</v>
      </c>
      <c r="J227" s="165" t="s">
        <v>432</v>
      </c>
      <c r="K227" s="107" t="s">
        <v>443</v>
      </c>
      <c r="L227" s="106">
        <v>100</v>
      </c>
      <c r="M227" s="106" t="s">
        <v>441</v>
      </c>
      <c r="N227" s="106">
        <v>25</v>
      </c>
      <c r="O227" s="106">
        <v>25</v>
      </c>
      <c r="P227" s="106">
        <v>25</v>
      </c>
      <c r="Q227" s="106">
        <v>25</v>
      </c>
      <c r="R227" s="106">
        <v>100</v>
      </c>
      <c r="S227" s="109" t="s">
        <v>433</v>
      </c>
      <c r="T227" s="109" t="s">
        <v>105</v>
      </c>
      <c r="U227" s="109" t="s">
        <v>96</v>
      </c>
      <c r="V227" s="109"/>
      <c r="W227" s="109"/>
      <c r="X227" s="208">
        <v>0</v>
      </c>
      <c r="Y227" s="109" t="s">
        <v>87</v>
      </c>
      <c r="Z227" s="109" t="s">
        <v>434</v>
      </c>
      <c r="AA227" s="109" t="s">
        <v>435</v>
      </c>
      <c r="AB227" s="114">
        <v>0</v>
      </c>
      <c r="AC227" s="166">
        <v>0</v>
      </c>
      <c r="AD227" s="166">
        <v>0</v>
      </c>
      <c r="AE227" s="166">
        <v>1</v>
      </c>
      <c r="AF227" s="114">
        <v>1</v>
      </c>
      <c r="AG227" s="114" t="s">
        <v>300</v>
      </c>
      <c r="AH227" s="167" t="s">
        <v>14</v>
      </c>
      <c r="AI227" s="114"/>
      <c r="AJ227" s="115"/>
      <c r="AK227" s="115"/>
      <c r="AL227" s="115"/>
      <c r="AM227" s="115"/>
      <c r="AN227" s="115"/>
      <c r="AO227" s="115"/>
      <c r="AP227" s="115"/>
      <c r="AQ227" s="115"/>
      <c r="AR227" s="115"/>
      <c r="AS227" s="115"/>
      <c r="AT227" s="115"/>
      <c r="AU227" s="115"/>
      <c r="AV227" s="115"/>
      <c r="AW227" s="115"/>
      <c r="AX227" s="115"/>
      <c r="AY227" s="115"/>
      <c r="AZ227" s="115"/>
      <c r="BA227" s="115"/>
      <c r="BB227" s="115"/>
      <c r="BC227" s="115"/>
      <c r="BD227" s="115"/>
      <c r="BE227" s="115"/>
      <c r="BF227" s="115"/>
      <c r="BG227" s="115"/>
      <c r="BH227" s="115"/>
      <c r="BI227" s="115"/>
      <c r="BJ227" s="115"/>
      <c r="BK227" s="115"/>
      <c r="BL227" s="115"/>
      <c r="BM227" s="115"/>
      <c r="BN227" s="115"/>
      <c r="BO227" s="115"/>
      <c r="BP227" s="115"/>
      <c r="BQ227" s="115"/>
      <c r="BR227" s="115"/>
      <c r="BS227" s="115"/>
      <c r="BT227" s="115"/>
      <c r="BU227" s="115"/>
      <c r="BV227" s="115"/>
      <c r="BW227" s="115"/>
      <c r="BX227" s="115"/>
      <c r="BY227" s="115"/>
      <c r="BZ227" s="115"/>
      <c r="CA227" s="115"/>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c r="DL227" s="115"/>
      <c r="DM227" s="115"/>
      <c r="DN227" s="115"/>
      <c r="DO227" s="115"/>
      <c r="DP227" s="115"/>
      <c r="DQ227" s="115"/>
      <c r="DR227" s="115"/>
      <c r="DS227" s="116"/>
    </row>
    <row r="228" spans="1:123" s="117" customFormat="1" ht="138" customHeight="1" x14ac:dyDescent="0.25">
      <c r="A228" s="105" t="s">
        <v>32</v>
      </c>
      <c r="B228" s="199" t="s">
        <v>430</v>
      </c>
      <c r="C228" s="106" t="s">
        <v>12</v>
      </c>
      <c r="D228" s="106" t="s">
        <v>35</v>
      </c>
      <c r="E228" s="106"/>
      <c r="F228" s="106"/>
      <c r="G228" s="236">
        <v>201747000017</v>
      </c>
      <c r="H228" s="106" t="s">
        <v>1044</v>
      </c>
      <c r="I228" s="106" t="s">
        <v>431</v>
      </c>
      <c r="J228" s="165" t="s">
        <v>432</v>
      </c>
      <c r="K228" s="107" t="s">
        <v>801</v>
      </c>
      <c r="L228" s="106">
        <v>100</v>
      </c>
      <c r="M228" s="106" t="s">
        <v>441</v>
      </c>
      <c r="N228" s="106">
        <v>25</v>
      </c>
      <c r="O228" s="106">
        <v>25</v>
      </c>
      <c r="P228" s="106">
        <v>25</v>
      </c>
      <c r="Q228" s="106">
        <v>25</v>
      </c>
      <c r="R228" s="106">
        <v>100</v>
      </c>
      <c r="S228" s="109" t="s">
        <v>433</v>
      </c>
      <c r="T228" s="109" t="s">
        <v>105</v>
      </c>
      <c r="U228" s="109" t="s">
        <v>96</v>
      </c>
      <c r="V228" s="109" t="s">
        <v>156</v>
      </c>
      <c r="W228" s="109" t="s">
        <v>14</v>
      </c>
      <c r="X228" s="208">
        <v>6695000</v>
      </c>
      <c r="Y228" s="109" t="s">
        <v>87</v>
      </c>
      <c r="Z228" s="109" t="s">
        <v>434</v>
      </c>
      <c r="AA228" s="109" t="s">
        <v>435</v>
      </c>
      <c r="AB228" s="114">
        <v>0</v>
      </c>
      <c r="AC228" s="166">
        <v>0</v>
      </c>
      <c r="AD228" s="166">
        <v>0</v>
      </c>
      <c r="AE228" s="166">
        <v>1</v>
      </c>
      <c r="AF228" s="114">
        <v>25</v>
      </c>
      <c r="AG228" s="114" t="s">
        <v>300</v>
      </c>
      <c r="AH228" s="167" t="s">
        <v>14</v>
      </c>
      <c r="AI228" s="114"/>
      <c r="AJ228" s="115"/>
      <c r="AK228" s="115"/>
      <c r="AL228" s="115"/>
      <c r="AM228" s="115"/>
      <c r="AN228" s="115"/>
      <c r="AO228" s="115"/>
      <c r="AP228" s="115"/>
      <c r="AQ228" s="115"/>
      <c r="AR228" s="115"/>
      <c r="AS228" s="115"/>
      <c r="AT228" s="115"/>
      <c r="AU228" s="115"/>
      <c r="AV228" s="115"/>
      <c r="AW228" s="115"/>
      <c r="AX228" s="115"/>
      <c r="AY228" s="115"/>
      <c r="AZ228" s="115"/>
      <c r="BA228" s="115"/>
      <c r="BB228" s="115"/>
      <c r="BC228" s="115"/>
      <c r="BD228" s="115"/>
      <c r="BE228" s="115"/>
      <c r="BF228" s="115"/>
      <c r="BG228" s="115"/>
      <c r="BH228" s="115"/>
      <c r="BI228" s="115"/>
      <c r="BJ228" s="115"/>
      <c r="BK228" s="115"/>
      <c r="BL228" s="115"/>
      <c r="BM228" s="115"/>
      <c r="BN228" s="115"/>
      <c r="BO228" s="115"/>
      <c r="BP228" s="115"/>
      <c r="BQ228" s="115"/>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c r="DL228" s="115"/>
      <c r="DM228" s="115"/>
      <c r="DN228" s="115"/>
      <c r="DO228" s="115"/>
      <c r="DP228" s="115"/>
      <c r="DQ228" s="115"/>
      <c r="DR228" s="115"/>
      <c r="DS228" s="116"/>
    </row>
    <row r="229" spans="1:123" s="117" customFormat="1" ht="130.5" customHeight="1" x14ac:dyDescent="0.25">
      <c r="A229" s="105" t="s">
        <v>32</v>
      </c>
      <c r="B229" s="199" t="s">
        <v>430</v>
      </c>
      <c r="C229" s="106" t="s">
        <v>12</v>
      </c>
      <c r="D229" s="106" t="s">
        <v>35</v>
      </c>
      <c r="E229" s="106"/>
      <c r="F229" s="106"/>
      <c r="G229" s="236">
        <v>201747000017</v>
      </c>
      <c r="H229" s="106" t="s">
        <v>1044</v>
      </c>
      <c r="I229" s="106" t="s">
        <v>431</v>
      </c>
      <c r="J229" s="165" t="s">
        <v>432</v>
      </c>
      <c r="K229" s="107" t="s">
        <v>802</v>
      </c>
      <c r="L229" s="106">
        <v>100</v>
      </c>
      <c r="M229" s="106" t="s">
        <v>441</v>
      </c>
      <c r="N229" s="106">
        <v>25</v>
      </c>
      <c r="O229" s="106">
        <v>25</v>
      </c>
      <c r="P229" s="106">
        <v>25</v>
      </c>
      <c r="Q229" s="106">
        <v>25</v>
      </c>
      <c r="R229" s="106">
        <v>100</v>
      </c>
      <c r="S229" s="109" t="s">
        <v>433</v>
      </c>
      <c r="T229" s="109" t="s">
        <v>105</v>
      </c>
      <c r="U229" s="109" t="s">
        <v>96</v>
      </c>
      <c r="V229" s="109" t="s">
        <v>156</v>
      </c>
      <c r="W229" s="109" t="s">
        <v>14</v>
      </c>
      <c r="X229" s="208">
        <v>6180000</v>
      </c>
      <c r="Y229" s="109" t="s">
        <v>87</v>
      </c>
      <c r="Z229" s="109" t="s">
        <v>434</v>
      </c>
      <c r="AA229" s="109" t="s">
        <v>435</v>
      </c>
      <c r="AB229" s="114">
        <v>0</v>
      </c>
      <c r="AC229" s="166">
        <v>0</v>
      </c>
      <c r="AD229" s="166">
        <v>0</v>
      </c>
      <c r="AE229" s="166">
        <v>1</v>
      </c>
      <c r="AF229" s="114">
        <v>25</v>
      </c>
      <c r="AG229" s="114" t="s">
        <v>300</v>
      </c>
      <c r="AH229" s="167" t="s">
        <v>14</v>
      </c>
      <c r="AI229" s="114"/>
      <c r="AJ229" s="115"/>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N229" s="115"/>
      <c r="BO229" s="115"/>
      <c r="BP229" s="115"/>
      <c r="BQ229" s="115"/>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5"/>
      <c r="DG229" s="115"/>
      <c r="DH229" s="115"/>
      <c r="DI229" s="115"/>
      <c r="DJ229" s="115"/>
      <c r="DK229" s="115"/>
      <c r="DL229" s="115"/>
      <c r="DM229" s="115"/>
      <c r="DN229" s="115"/>
      <c r="DO229" s="115"/>
      <c r="DP229" s="115"/>
      <c r="DQ229" s="115"/>
      <c r="DR229" s="115"/>
      <c r="DS229" s="116"/>
    </row>
    <row r="230" spans="1:123" s="117" customFormat="1" ht="409.5" x14ac:dyDescent="0.25">
      <c r="A230" s="105" t="s">
        <v>32</v>
      </c>
      <c r="B230" s="199" t="s">
        <v>430</v>
      </c>
      <c r="C230" s="106" t="s">
        <v>12</v>
      </c>
      <c r="D230" s="106" t="s">
        <v>35</v>
      </c>
      <c r="E230" s="106"/>
      <c r="F230" s="106"/>
      <c r="G230" s="236">
        <v>201747000017</v>
      </c>
      <c r="H230" s="106" t="s">
        <v>1044</v>
      </c>
      <c r="I230" s="106" t="s">
        <v>431</v>
      </c>
      <c r="J230" s="165" t="s">
        <v>432</v>
      </c>
      <c r="K230" s="107" t="s">
        <v>803</v>
      </c>
      <c r="L230" s="106">
        <v>100</v>
      </c>
      <c r="M230" s="106" t="s">
        <v>441</v>
      </c>
      <c r="N230" s="106">
        <v>25</v>
      </c>
      <c r="O230" s="106">
        <v>25</v>
      </c>
      <c r="P230" s="106">
        <v>25</v>
      </c>
      <c r="Q230" s="106">
        <v>25</v>
      </c>
      <c r="R230" s="106">
        <v>100</v>
      </c>
      <c r="S230" s="109" t="s">
        <v>433</v>
      </c>
      <c r="T230" s="109" t="s">
        <v>105</v>
      </c>
      <c r="U230" s="109" t="s">
        <v>96</v>
      </c>
      <c r="V230" s="109" t="s">
        <v>156</v>
      </c>
      <c r="W230" s="109" t="s">
        <v>14</v>
      </c>
      <c r="X230" s="208">
        <v>6180000</v>
      </c>
      <c r="Y230" s="109" t="s">
        <v>87</v>
      </c>
      <c r="Z230" s="109" t="s">
        <v>434</v>
      </c>
      <c r="AA230" s="109" t="s">
        <v>435</v>
      </c>
      <c r="AB230" s="114">
        <v>0</v>
      </c>
      <c r="AC230" s="166">
        <v>0</v>
      </c>
      <c r="AD230" s="166">
        <v>1</v>
      </c>
      <c r="AE230" s="166">
        <v>1</v>
      </c>
      <c r="AF230" s="114">
        <v>25</v>
      </c>
      <c r="AG230" s="114" t="s">
        <v>300</v>
      </c>
      <c r="AH230" s="167" t="s">
        <v>14</v>
      </c>
      <c r="AI230" s="114"/>
      <c r="AJ230" s="115"/>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N230" s="115"/>
      <c r="BO230" s="115"/>
      <c r="BP230" s="115"/>
      <c r="BQ230" s="115"/>
      <c r="BR230" s="115"/>
      <c r="BS230" s="115"/>
      <c r="BT230" s="115"/>
      <c r="BU230" s="115"/>
      <c r="BV230" s="115"/>
      <c r="BW230" s="115"/>
      <c r="BX230" s="115"/>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c r="CV230" s="115"/>
      <c r="CW230" s="115"/>
      <c r="CX230" s="115"/>
      <c r="CY230" s="115"/>
      <c r="CZ230" s="115"/>
      <c r="DA230" s="115"/>
      <c r="DB230" s="115"/>
      <c r="DC230" s="115"/>
      <c r="DD230" s="115"/>
      <c r="DE230" s="115"/>
      <c r="DF230" s="115"/>
      <c r="DG230" s="115"/>
      <c r="DH230" s="115"/>
      <c r="DI230" s="115"/>
      <c r="DJ230" s="115"/>
      <c r="DK230" s="115"/>
      <c r="DL230" s="115"/>
      <c r="DM230" s="115"/>
      <c r="DN230" s="115"/>
      <c r="DO230" s="115"/>
      <c r="DP230" s="115"/>
      <c r="DQ230" s="115"/>
      <c r="DR230" s="115"/>
      <c r="DS230" s="116"/>
    </row>
    <row r="231" spans="1:123" s="117" customFormat="1" ht="238.5" customHeight="1" x14ac:dyDescent="0.25">
      <c r="A231" s="105" t="s">
        <v>32</v>
      </c>
      <c r="B231" s="199" t="s">
        <v>430</v>
      </c>
      <c r="C231" s="106" t="s">
        <v>12</v>
      </c>
      <c r="D231" s="106" t="s">
        <v>35</v>
      </c>
      <c r="E231" s="106"/>
      <c r="F231" s="106"/>
      <c r="G231" s="236">
        <v>201747000017</v>
      </c>
      <c r="H231" s="106" t="s">
        <v>1044</v>
      </c>
      <c r="I231" s="106" t="s">
        <v>431</v>
      </c>
      <c r="J231" s="165" t="s">
        <v>432</v>
      </c>
      <c r="K231" s="107" t="s">
        <v>805</v>
      </c>
      <c r="L231" s="106">
        <v>100</v>
      </c>
      <c r="M231" s="106" t="s">
        <v>441</v>
      </c>
      <c r="N231" s="106">
        <v>25</v>
      </c>
      <c r="O231" s="106">
        <v>25</v>
      </c>
      <c r="P231" s="106">
        <v>25</v>
      </c>
      <c r="Q231" s="106">
        <v>25</v>
      </c>
      <c r="R231" s="106">
        <v>100</v>
      </c>
      <c r="S231" s="109" t="s">
        <v>444</v>
      </c>
      <c r="T231" s="109" t="s">
        <v>84</v>
      </c>
      <c r="U231" s="109" t="s">
        <v>99</v>
      </c>
      <c r="V231" s="109"/>
      <c r="W231" s="109"/>
      <c r="X231" s="208">
        <v>0</v>
      </c>
      <c r="Y231" s="109" t="s">
        <v>87</v>
      </c>
      <c r="Z231" s="109" t="s">
        <v>434</v>
      </c>
      <c r="AA231" s="109" t="s">
        <v>435</v>
      </c>
      <c r="AB231" s="114">
        <v>25</v>
      </c>
      <c r="AC231" s="166">
        <v>25</v>
      </c>
      <c r="AD231" s="166">
        <v>25</v>
      </c>
      <c r="AE231" s="166">
        <v>25</v>
      </c>
      <c r="AF231" s="114">
        <v>25</v>
      </c>
      <c r="AG231" s="114" t="s">
        <v>300</v>
      </c>
      <c r="AH231" s="167" t="s">
        <v>14</v>
      </c>
      <c r="AI231" s="114"/>
      <c r="AJ231" s="115"/>
      <c r="AK231" s="115"/>
      <c r="AL231" s="115"/>
      <c r="AM231" s="115"/>
      <c r="AN231" s="115"/>
      <c r="AO231" s="115"/>
      <c r="AP231" s="115"/>
      <c r="AQ231" s="115"/>
      <c r="AR231" s="115"/>
      <c r="AS231" s="115"/>
      <c r="AT231" s="115"/>
      <c r="AU231" s="115"/>
      <c r="AV231" s="115"/>
      <c r="AW231" s="115"/>
      <c r="AX231" s="115"/>
      <c r="AY231" s="115"/>
      <c r="AZ231" s="115"/>
      <c r="BA231" s="115"/>
      <c r="BB231" s="115"/>
      <c r="BC231" s="115"/>
      <c r="BD231" s="115"/>
      <c r="BE231" s="115"/>
      <c r="BF231" s="115"/>
      <c r="BG231" s="115"/>
      <c r="BH231" s="115"/>
      <c r="BI231" s="115"/>
      <c r="BJ231" s="115"/>
      <c r="BK231" s="115"/>
      <c r="BL231" s="115"/>
      <c r="BM231" s="115"/>
      <c r="BN231" s="115"/>
      <c r="BO231" s="115"/>
      <c r="BP231" s="115"/>
      <c r="BQ231" s="115"/>
      <c r="BR231" s="115"/>
      <c r="BS231" s="115"/>
      <c r="BT231" s="115"/>
      <c r="BU231" s="115"/>
      <c r="BV231" s="115"/>
      <c r="BW231" s="115"/>
      <c r="BX231" s="115"/>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c r="CV231" s="115"/>
      <c r="CW231" s="115"/>
      <c r="CX231" s="115"/>
      <c r="CY231" s="115"/>
      <c r="CZ231" s="115"/>
      <c r="DA231" s="115"/>
      <c r="DB231" s="115"/>
      <c r="DC231" s="115"/>
      <c r="DD231" s="115"/>
      <c r="DE231" s="115"/>
      <c r="DF231" s="115"/>
      <c r="DG231" s="115"/>
      <c r="DH231" s="115"/>
      <c r="DI231" s="115"/>
      <c r="DJ231" s="115"/>
      <c r="DK231" s="115"/>
      <c r="DL231" s="115"/>
      <c r="DM231" s="115"/>
      <c r="DN231" s="115"/>
      <c r="DO231" s="115"/>
      <c r="DP231" s="115"/>
      <c r="DQ231" s="115"/>
      <c r="DR231" s="115"/>
      <c r="DS231" s="116"/>
    </row>
    <row r="232" spans="1:123" s="117" customFormat="1" ht="201.75" customHeight="1" x14ac:dyDescent="0.25">
      <c r="A232" s="105" t="s">
        <v>32</v>
      </c>
      <c r="B232" s="199" t="s">
        <v>430</v>
      </c>
      <c r="C232" s="106" t="s">
        <v>12</v>
      </c>
      <c r="D232" s="106" t="s">
        <v>35</v>
      </c>
      <c r="E232" s="106"/>
      <c r="F232" s="106"/>
      <c r="G232" s="236">
        <v>201747000017</v>
      </c>
      <c r="H232" s="106" t="s">
        <v>1044</v>
      </c>
      <c r="I232" s="106" t="s">
        <v>431</v>
      </c>
      <c r="J232" s="165" t="s">
        <v>432</v>
      </c>
      <c r="K232" s="107" t="s">
        <v>804</v>
      </c>
      <c r="L232" s="106">
        <v>100</v>
      </c>
      <c r="M232" s="106" t="s">
        <v>441</v>
      </c>
      <c r="N232" s="106">
        <v>25</v>
      </c>
      <c r="O232" s="106">
        <v>25</v>
      </c>
      <c r="P232" s="106">
        <v>25</v>
      </c>
      <c r="Q232" s="106">
        <v>25</v>
      </c>
      <c r="R232" s="106">
        <v>100</v>
      </c>
      <c r="S232" s="109" t="s">
        <v>444</v>
      </c>
      <c r="T232" s="109" t="s">
        <v>84</v>
      </c>
      <c r="U232" s="109" t="s">
        <v>99</v>
      </c>
      <c r="V232" s="109"/>
      <c r="W232" s="109"/>
      <c r="X232" s="208">
        <v>0</v>
      </c>
      <c r="Y232" s="109" t="s">
        <v>87</v>
      </c>
      <c r="Z232" s="109" t="s">
        <v>434</v>
      </c>
      <c r="AA232" s="109" t="s">
        <v>435</v>
      </c>
      <c r="AB232" s="114">
        <v>25</v>
      </c>
      <c r="AC232" s="166">
        <v>25</v>
      </c>
      <c r="AD232" s="166">
        <v>25</v>
      </c>
      <c r="AE232" s="166">
        <v>25</v>
      </c>
      <c r="AF232" s="114">
        <v>25</v>
      </c>
      <c r="AG232" s="114" t="s">
        <v>300</v>
      </c>
      <c r="AH232" s="167" t="s">
        <v>14</v>
      </c>
      <c r="AI232" s="114"/>
      <c r="AJ232" s="115"/>
      <c r="AK232" s="115"/>
      <c r="AL232" s="115"/>
      <c r="AM232" s="115"/>
      <c r="AN232" s="115"/>
      <c r="AO232" s="115"/>
      <c r="AP232" s="115"/>
      <c r="AQ232" s="115"/>
      <c r="AR232" s="115"/>
      <c r="AS232" s="115"/>
      <c r="AT232" s="115"/>
      <c r="AU232" s="115"/>
      <c r="AV232" s="115"/>
      <c r="AW232" s="115"/>
      <c r="AX232" s="115"/>
      <c r="AY232" s="115"/>
      <c r="AZ232" s="115"/>
      <c r="BA232" s="115"/>
      <c r="BB232" s="115"/>
      <c r="BC232" s="115"/>
      <c r="BD232" s="115"/>
      <c r="BE232" s="115"/>
      <c r="BF232" s="115"/>
      <c r="BG232" s="115"/>
      <c r="BH232" s="115"/>
      <c r="BI232" s="115"/>
      <c r="BJ232" s="115"/>
      <c r="BK232" s="115"/>
      <c r="BL232" s="115"/>
      <c r="BM232" s="115"/>
      <c r="BN232" s="115"/>
      <c r="BO232" s="115"/>
      <c r="BP232" s="115"/>
      <c r="BQ232" s="115"/>
      <c r="BR232" s="115"/>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5"/>
      <c r="DG232" s="115"/>
      <c r="DH232" s="115"/>
      <c r="DI232" s="115"/>
      <c r="DJ232" s="115"/>
      <c r="DK232" s="115"/>
      <c r="DL232" s="115"/>
      <c r="DM232" s="115"/>
      <c r="DN232" s="115"/>
      <c r="DO232" s="115"/>
      <c r="DP232" s="115"/>
      <c r="DQ232" s="115"/>
      <c r="DR232" s="115"/>
      <c r="DS232" s="116"/>
    </row>
    <row r="233" spans="1:123" s="117" customFormat="1" ht="94.5" customHeight="1" x14ac:dyDescent="0.25">
      <c r="A233" s="105" t="s">
        <v>32</v>
      </c>
      <c r="B233" s="199" t="s">
        <v>430</v>
      </c>
      <c r="C233" s="106" t="s">
        <v>12</v>
      </c>
      <c r="D233" s="106" t="s">
        <v>35</v>
      </c>
      <c r="E233" s="106"/>
      <c r="F233" s="106"/>
      <c r="G233" s="236">
        <v>201747000017</v>
      </c>
      <c r="H233" s="106" t="s">
        <v>1044</v>
      </c>
      <c r="I233" s="106" t="s">
        <v>431</v>
      </c>
      <c r="J233" s="165" t="s">
        <v>432</v>
      </c>
      <c r="K233" s="107" t="s">
        <v>806</v>
      </c>
      <c r="L233" s="106">
        <v>100</v>
      </c>
      <c r="M233" s="106" t="s">
        <v>441</v>
      </c>
      <c r="N233" s="106">
        <v>25</v>
      </c>
      <c r="O233" s="106">
        <v>25</v>
      </c>
      <c r="P233" s="106">
        <v>25</v>
      </c>
      <c r="Q233" s="106">
        <v>25</v>
      </c>
      <c r="R233" s="106">
        <v>100</v>
      </c>
      <c r="S233" s="109" t="s">
        <v>444</v>
      </c>
      <c r="T233" s="109" t="s">
        <v>84</v>
      </c>
      <c r="U233" s="109" t="s">
        <v>99</v>
      </c>
      <c r="V233" s="109"/>
      <c r="W233" s="109"/>
      <c r="X233" s="208">
        <v>0</v>
      </c>
      <c r="Y233" s="109" t="s">
        <v>87</v>
      </c>
      <c r="Z233" s="109" t="s">
        <v>434</v>
      </c>
      <c r="AA233" s="109" t="s">
        <v>435</v>
      </c>
      <c r="AB233" s="114">
        <v>25</v>
      </c>
      <c r="AC233" s="166">
        <v>25</v>
      </c>
      <c r="AD233" s="166">
        <v>25</v>
      </c>
      <c r="AE233" s="166">
        <v>25</v>
      </c>
      <c r="AF233" s="114">
        <v>0</v>
      </c>
      <c r="AG233" s="114" t="s">
        <v>300</v>
      </c>
      <c r="AH233" s="167" t="s">
        <v>14</v>
      </c>
      <c r="AI233" s="114"/>
      <c r="AJ233" s="115"/>
      <c r="AK233" s="115"/>
      <c r="AL233" s="115"/>
      <c r="AM233" s="115"/>
      <c r="AN233" s="115"/>
      <c r="AO233" s="115"/>
      <c r="AP233" s="115"/>
      <c r="AQ233" s="115"/>
      <c r="AR233" s="115"/>
      <c r="AS233" s="115"/>
      <c r="AT233" s="115"/>
      <c r="AU233" s="115"/>
      <c r="AV233" s="115"/>
      <c r="AW233" s="115"/>
      <c r="AX233" s="115"/>
      <c r="AY233" s="115"/>
      <c r="AZ233" s="115"/>
      <c r="BA233" s="115"/>
      <c r="BB233" s="115"/>
      <c r="BC233" s="115"/>
      <c r="BD233" s="115"/>
      <c r="BE233" s="115"/>
      <c r="BF233" s="115"/>
      <c r="BG233" s="115"/>
      <c r="BH233" s="115"/>
      <c r="BI233" s="115"/>
      <c r="BJ233" s="115"/>
      <c r="BK233" s="115"/>
      <c r="BL233" s="115"/>
      <c r="BM233" s="115"/>
      <c r="BN233" s="115"/>
      <c r="BO233" s="115"/>
      <c r="BP233" s="115"/>
      <c r="BQ233" s="115"/>
      <c r="BR233" s="115"/>
      <c r="BS233" s="115"/>
      <c r="BT233" s="115"/>
      <c r="BU233" s="115"/>
      <c r="BV233" s="115"/>
      <c r="BW233" s="115"/>
      <c r="BX233" s="115"/>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c r="CV233" s="115"/>
      <c r="CW233" s="115"/>
      <c r="CX233" s="115"/>
      <c r="CY233" s="115"/>
      <c r="CZ233" s="115"/>
      <c r="DA233" s="115"/>
      <c r="DB233" s="115"/>
      <c r="DC233" s="115"/>
      <c r="DD233" s="115"/>
      <c r="DE233" s="115"/>
      <c r="DF233" s="115"/>
      <c r="DG233" s="115"/>
      <c r="DH233" s="115"/>
      <c r="DI233" s="115"/>
      <c r="DJ233" s="115"/>
      <c r="DK233" s="115"/>
      <c r="DL233" s="115"/>
      <c r="DM233" s="115"/>
      <c r="DN233" s="115"/>
      <c r="DO233" s="115"/>
      <c r="DP233" s="115"/>
      <c r="DQ233" s="115"/>
      <c r="DR233" s="115"/>
      <c r="DS233" s="116"/>
    </row>
    <row r="234" spans="1:123" s="117" customFormat="1" ht="102.75" customHeight="1" x14ac:dyDescent="0.25">
      <c r="A234" s="105" t="s">
        <v>32</v>
      </c>
      <c r="B234" s="199" t="s">
        <v>430</v>
      </c>
      <c r="C234" s="106" t="s">
        <v>12</v>
      </c>
      <c r="D234" s="106" t="s">
        <v>35</v>
      </c>
      <c r="E234" s="106"/>
      <c r="F234" s="106"/>
      <c r="G234" s="236">
        <v>201747000017</v>
      </c>
      <c r="H234" s="106" t="s">
        <v>1044</v>
      </c>
      <c r="I234" s="106" t="s">
        <v>431</v>
      </c>
      <c r="J234" s="165" t="s">
        <v>432</v>
      </c>
      <c r="K234" s="107" t="s">
        <v>807</v>
      </c>
      <c r="L234" s="106">
        <v>100</v>
      </c>
      <c r="M234" s="106" t="s">
        <v>441</v>
      </c>
      <c r="N234" s="106">
        <v>25</v>
      </c>
      <c r="O234" s="106">
        <v>25</v>
      </c>
      <c r="P234" s="106">
        <v>25</v>
      </c>
      <c r="Q234" s="106">
        <v>25</v>
      </c>
      <c r="R234" s="106">
        <v>100</v>
      </c>
      <c r="S234" s="109" t="s">
        <v>444</v>
      </c>
      <c r="T234" s="109" t="s">
        <v>84</v>
      </c>
      <c r="U234" s="109" t="s">
        <v>99</v>
      </c>
      <c r="V234" s="109"/>
      <c r="W234" s="109"/>
      <c r="X234" s="208">
        <v>0</v>
      </c>
      <c r="Y234" s="109" t="s">
        <v>87</v>
      </c>
      <c r="Z234" s="109" t="s">
        <v>434</v>
      </c>
      <c r="AA234" s="109" t="s">
        <v>435</v>
      </c>
      <c r="AB234" s="114">
        <v>0</v>
      </c>
      <c r="AC234" s="166">
        <v>0</v>
      </c>
      <c r="AD234" s="166">
        <v>25</v>
      </c>
      <c r="AE234" s="166">
        <v>25</v>
      </c>
      <c r="AF234" s="114">
        <v>0</v>
      </c>
      <c r="AG234" s="114" t="s">
        <v>300</v>
      </c>
      <c r="AH234" s="167" t="s">
        <v>14</v>
      </c>
      <c r="AI234" s="114"/>
      <c r="AJ234" s="115"/>
      <c r="AK234" s="115"/>
      <c r="AL234" s="115"/>
      <c r="AM234" s="115"/>
      <c r="AN234" s="115"/>
      <c r="AO234" s="115"/>
      <c r="AP234" s="115"/>
      <c r="AQ234" s="115"/>
      <c r="AR234" s="115"/>
      <c r="AS234" s="115"/>
      <c r="AT234" s="115"/>
      <c r="AU234" s="115"/>
      <c r="AV234" s="115"/>
      <c r="AW234" s="115"/>
      <c r="AX234" s="115"/>
      <c r="AY234" s="115"/>
      <c r="AZ234" s="115"/>
      <c r="BA234" s="115"/>
      <c r="BB234" s="115"/>
      <c r="BC234" s="115"/>
      <c r="BD234" s="115"/>
      <c r="BE234" s="115"/>
      <c r="BF234" s="115"/>
      <c r="BG234" s="115"/>
      <c r="BH234" s="115"/>
      <c r="BI234" s="115"/>
      <c r="BJ234" s="115"/>
      <c r="BK234" s="115"/>
      <c r="BL234" s="115"/>
      <c r="BM234" s="115"/>
      <c r="BN234" s="115"/>
      <c r="BO234" s="115"/>
      <c r="BP234" s="115"/>
      <c r="BQ234" s="115"/>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5"/>
      <c r="DG234" s="115"/>
      <c r="DH234" s="115"/>
      <c r="DI234" s="115"/>
      <c r="DJ234" s="115"/>
      <c r="DK234" s="115"/>
      <c r="DL234" s="115"/>
      <c r="DM234" s="115"/>
      <c r="DN234" s="115"/>
      <c r="DO234" s="115"/>
      <c r="DP234" s="115"/>
      <c r="DQ234" s="115"/>
      <c r="DR234" s="115"/>
      <c r="DS234" s="116"/>
    </row>
    <row r="235" spans="1:123" s="117" customFormat="1" ht="138.75" customHeight="1" x14ac:dyDescent="0.25">
      <c r="A235" s="105" t="s">
        <v>32</v>
      </c>
      <c r="B235" s="199" t="s">
        <v>430</v>
      </c>
      <c r="C235" s="106" t="s">
        <v>12</v>
      </c>
      <c r="D235" s="106" t="s">
        <v>35</v>
      </c>
      <c r="E235" s="106"/>
      <c r="F235" s="106"/>
      <c r="G235" s="236">
        <v>201747000017</v>
      </c>
      <c r="H235" s="106" t="s">
        <v>1044</v>
      </c>
      <c r="I235" s="106" t="s">
        <v>431</v>
      </c>
      <c r="J235" s="165" t="s">
        <v>432</v>
      </c>
      <c r="K235" s="107" t="s">
        <v>808</v>
      </c>
      <c r="L235" s="106">
        <v>1</v>
      </c>
      <c r="M235" s="106" t="s">
        <v>155</v>
      </c>
      <c r="N235" s="106"/>
      <c r="O235" s="106"/>
      <c r="P235" s="106">
        <v>1</v>
      </c>
      <c r="Q235" s="106"/>
      <c r="R235" s="106">
        <v>1</v>
      </c>
      <c r="S235" s="109" t="s">
        <v>414</v>
      </c>
      <c r="T235" s="109" t="s">
        <v>84</v>
      </c>
      <c r="U235" s="109" t="s">
        <v>84</v>
      </c>
      <c r="V235" s="109" t="s">
        <v>156</v>
      </c>
      <c r="W235" s="109" t="s">
        <v>14</v>
      </c>
      <c r="X235" s="208">
        <v>4120000</v>
      </c>
      <c r="Y235" s="109" t="s">
        <v>87</v>
      </c>
      <c r="Z235" s="109" t="s">
        <v>434</v>
      </c>
      <c r="AA235" s="109" t="s">
        <v>435</v>
      </c>
      <c r="AB235" s="114">
        <v>0</v>
      </c>
      <c r="AC235" s="166">
        <v>0</v>
      </c>
      <c r="AD235" s="166">
        <v>25</v>
      </c>
      <c r="AE235" s="166">
        <v>25</v>
      </c>
      <c r="AF235" s="114">
        <v>6</v>
      </c>
      <c r="AG235" s="114" t="s">
        <v>300</v>
      </c>
      <c r="AH235" s="167" t="s">
        <v>14</v>
      </c>
      <c r="AI235" s="114"/>
      <c r="AJ235" s="115"/>
      <c r="AK235" s="115"/>
      <c r="AL235" s="115"/>
      <c r="AM235" s="115"/>
      <c r="AN235" s="115"/>
      <c r="AO235" s="115"/>
      <c r="AP235" s="115"/>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N235" s="115"/>
      <c r="BO235" s="115"/>
      <c r="BP235" s="115"/>
      <c r="BQ235" s="115"/>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c r="DF235" s="115"/>
      <c r="DG235" s="115"/>
      <c r="DH235" s="115"/>
      <c r="DI235" s="115"/>
      <c r="DJ235" s="115"/>
      <c r="DK235" s="115"/>
      <c r="DL235" s="115"/>
      <c r="DM235" s="115"/>
      <c r="DN235" s="115"/>
      <c r="DO235" s="115"/>
      <c r="DP235" s="115"/>
      <c r="DQ235" s="115"/>
      <c r="DR235" s="115"/>
      <c r="DS235" s="116"/>
    </row>
    <row r="236" spans="1:123" s="117" customFormat="1" ht="124.5" customHeight="1" x14ac:dyDescent="0.25">
      <c r="A236" s="105" t="s">
        <v>32</v>
      </c>
      <c r="B236" s="199" t="s">
        <v>430</v>
      </c>
      <c r="C236" s="106" t="s">
        <v>12</v>
      </c>
      <c r="D236" s="106" t="s">
        <v>35</v>
      </c>
      <c r="E236" s="106"/>
      <c r="F236" s="106"/>
      <c r="G236" s="236">
        <v>201747000017</v>
      </c>
      <c r="H236" s="106" t="s">
        <v>1044</v>
      </c>
      <c r="I236" s="106" t="s">
        <v>431</v>
      </c>
      <c r="J236" s="165" t="s">
        <v>432</v>
      </c>
      <c r="K236" s="107" t="s">
        <v>809</v>
      </c>
      <c r="L236" s="106">
        <v>1</v>
      </c>
      <c r="M236" s="106" t="s">
        <v>155</v>
      </c>
      <c r="N236" s="106"/>
      <c r="O236" s="106"/>
      <c r="P236" s="106">
        <v>1</v>
      </c>
      <c r="Q236" s="106"/>
      <c r="R236" s="106">
        <v>1</v>
      </c>
      <c r="S236" s="109" t="s">
        <v>414</v>
      </c>
      <c r="T236" s="109" t="s">
        <v>84</v>
      </c>
      <c r="U236" s="109" t="s">
        <v>84</v>
      </c>
      <c r="V236" s="109" t="s">
        <v>156</v>
      </c>
      <c r="W236" s="109" t="s">
        <v>14</v>
      </c>
      <c r="X236" s="208">
        <v>4120000</v>
      </c>
      <c r="Y236" s="109" t="s">
        <v>87</v>
      </c>
      <c r="Z236" s="109" t="s">
        <v>434</v>
      </c>
      <c r="AA236" s="109" t="s">
        <v>435</v>
      </c>
      <c r="AB236" s="114">
        <v>0</v>
      </c>
      <c r="AC236" s="166">
        <v>0</v>
      </c>
      <c r="AD236" s="166">
        <v>25</v>
      </c>
      <c r="AE236" s="166">
        <v>25</v>
      </c>
      <c r="AF236" s="114">
        <v>25</v>
      </c>
      <c r="AG236" s="114" t="s">
        <v>300</v>
      </c>
      <c r="AH236" s="167" t="s">
        <v>14</v>
      </c>
      <c r="AI236" s="114"/>
      <c r="AJ236" s="115"/>
      <c r="AK236" s="115"/>
      <c r="AL236" s="115"/>
      <c r="AM236" s="115"/>
      <c r="AN236" s="115"/>
      <c r="AO236" s="115"/>
      <c r="AP236" s="115"/>
      <c r="AQ236" s="115"/>
      <c r="AR236" s="115"/>
      <c r="AS236" s="115"/>
      <c r="AT236" s="115"/>
      <c r="AU236" s="115"/>
      <c r="AV236" s="115"/>
      <c r="AW236" s="115"/>
      <c r="AX236" s="115"/>
      <c r="AY236" s="115"/>
      <c r="AZ236" s="115"/>
      <c r="BA236" s="115"/>
      <c r="BB236" s="115"/>
      <c r="BC236" s="115"/>
      <c r="BD236" s="115"/>
      <c r="BE236" s="115"/>
      <c r="BF236" s="115"/>
      <c r="BG236" s="115"/>
      <c r="BH236" s="115"/>
      <c r="BI236" s="115"/>
      <c r="BJ236" s="115"/>
      <c r="BK236" s="115"/>
      <c r="BL236" s="115"/>
      <c r="BM236" s="115"/>
      <c r="BN236" s="115"/>
      <c r="BO236" s="115"/>
      <c r="BP236" s="115"/>
      <c r="BQ236" s="115"/>
      <c r="BR236" s="115"/>
      <c r="BS236" s="115"/>
      <c r="BT236" s="115"/>
      <c r="BU236" s="115"/>
      <c r="BV236" s="115"/>
      <c r="BW236" s="115"/>
      <c r="BX236" s="115"/>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c r="DF236" s="115"/>
      <c r="DG236" s="115"/>
      <c r="DH236" s="115"/>
      <c r="DI236" s="115"/>
      <c r="DJ236" s="115"/>
      <c r="DK236" s="115"/>
      <c r="DL236" s="115"/>
      <c r="DM236" s="115"/>
      <c r="DN236" s="115"/>
      <c r="DO236" s="115"/>
      <c r="DP236" s="115"/>
      <c r="DQ236" s="115"/>
      <c r="DR236" s="115"/>
      <c r="DS236" s="116"/>
    </row>
    <row r="237" spans="1:123" s="117" customFormat="1" ht="100.5" customHeight="1" x14ac:dyDescent="0.25">
      <c r="A237" s="105" t="s">
        <v>32</v>
      </c>
      <c r="B237" s="199" t="s">
        <v>430</v>
      </c>
      <c r="C237" s="106" t="s">
        <v>12</v>
      </c>
      <c r="D237" s="106" t="s">
        <v>35</v>
      </c>
      <c r="E237" s="106"/>
      <c r="F237" s="106"/>
      <c r="G237" s="236">
        <v>201747000017</v>
      </c>
      <c r="H237" s="106" t="s">
        <v>1044</v>
      </c>
      <c r="I237" s="106" t="s">
        <v>431</v>
      </c>
      <c r="J237" s="165" t="s">
        <v>432</v>
      </c>
      <c r="K237" s="107" t="s">
        <v>810</v>
      </c>
      <c r="L237" s="106">
        <v>1</v>
      </c>
      <c r="M237" s="106" t="s">
        <v>155</v>
      </c>
      <c r="N237" s="106"/>
      <c r="O237" s="106"/>
      <c r="P237" s="106"/>
      <c r="Q237" s="106">
        <v>1</v>
      </c>
      <c r="R237" s="106">
        <v>1</v>
      </c>
      <c r="S237" s="109" t="s">
        <v>414</v>
      </c>
      <c r="T237" s="109" t="s">
        <v>84</v>
      </c>
      <c r="U237" s="109" t="s">
        <v>84</v>
      </c>
      <c r="V237" s="109" t="s">
        <v>156</v>
      </c>
      <c r="W237" s="109" t="s">
        <v>14</v>
      </c>
      <c r="X237" s="208">
        <v>5150000</v>
      </c>
      <c r="Y237" s="109" t="s">
        <v>87</v>
      </c>
      <c r="Z237" s="109" t="s">
        <v>434</v>
      </c>
      <c r="AA237" s="109" t="s">
        <v>435</v>
      </c>
      <c r="AB237" s="114">
        <v>25</v>
      </c>
      <c r="AC237" s="166">
        <v>25</v>
      </c>
      <c r="AD237" s="166">
        <v>25</v>
      </c>
      <c r="AE237" s="166">
        <v>25</v>
      </c>
      <c r="AF237" s="114">
        <v>25</v>
      </c>
      <c r="AG237" s="114" t="s">
        <v>300</v>
      </c>
      <c r="AH237" s="167" t="s">
        <v>14</v>
      </c>
      <c r="AI237" s="114"/>
      <c r="AJ237" s="115"/>
      <c r="AK237" s="115"/>
      <c r="AL237" s="115"/>
      <c r="AM237" s="115"/>
      <c r="AN237" s="115"/>
      <c r="AO237" s="115"/>
      <c r="AP237" s="115"/>
      <c r="AQ237" s="115"/>
      <c r="AR237" s="115"/>
      <c r="AS237" s="115"/>
      <c r="AT237" s="115"/>
      <c r="AU237" s="115"/>
      <c r="AV237" s="115"/>
      <c r="AW237" s="115"/>
      <c r="AX237" s="115"/>
      <c r="AY237" s="115"/>
      <c r="AZ237" s="115"/>
      <c r="BA237" s="115"/>
      <c r="BB237" s="115"/>
      <c r="BC237" s="115"/>
      <c r="BD237" s="115"/>
      <c r="BE237" s="115"/>
      <c r="BF237" s="115"/>
      <c r="BG237" s="115"/>
      <c r="BH237" s="115"/>
      <c r="BI237" s="115"/>
      <c r="BJ237" s="115"/>
      <c r="BK237" s="115"/>
      <c r="BL237" s="115"/>
      <c r="BM237" s="115"/>
      <c r="BN237" s="115"/>
      <c r="BO237" s="115"/>
      <c r="BP237" s="115"/>
      <c r="BQ237" s="115"/>
      <c r="BR237" s="115"/>
      <c r="BS237" s="115"/>
      <c r="BT237" s="115"/>
      <c r="BU237" s="115"/>
      <c r="BV237" s="115"/>
      <c r="BW237" s="115"/>
      <c r="BX237" s="115"/>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c r="DF237" s="115"/>
      <c r="DG237" s="115"/>
      <c r="DH237" s="115"/>
      <c r="DI237" s="115"/>
      <c r="DJ237" s="115"/>
      <c r="DK237" s="115"/>
      <c r="DL237" s="115"/>
      <c r="DM237" s="115"/>
      <c r="DN237" s="115"/>
      <c r="DO237" s="115"/>
      <c r="DP237" s="115"/>
      <c r="DQ237" s="115"/>
      <c r="DR237" s="115"/>
      <c r="DS237" s="116"/>
    </row>
    <row r="238" spans="1:123" s="117" customFormat="1" ht="177" customHeight="1" x14ac:dyDescent="0.25">
      <c r="A238" s="105" t="s">
        <v>32</v>
      </c>
      <c r="B238" s="199" t="s">
        <v>430</v>
      </c>
      <c r="C238" s="106" t="s">
        <v>12</v>
      </c>
      <c r="D238" s="106" t="s">
        <v>35</v>
      </c>
      <c r="E238" s="106"/>
      <c r="F238" s="106"/>
      <c r="G238" s="236">
        <v>201747000017</v>
      </c>
      <c r="H238" s="106" t="s">
        <v>1044</v>
      </c>
      <c r="I238" s="106" t="s">
        <v>431</v>
      </c>
      <c r="J238" s="165" t="s">
        <v>432</v>
      </c>
      <c r="K238" s="107" t="s">
        <v>811</v>
      </c>
      <c r="L238" s="106">
        <v>1</v>
      </c>
      <c r="M238" s="106" t="s">
        <v>155</v>
      </c>
      <c r="N238" s="106"/>
      <c r="O238" s="106"/>
      <c r="P238" s="106">
        <v>1</v>
      </c>
      <c r="Q238" s="106"/>
      <c r="R238" s="106">
        <v>1</v>
      </c>
      <c r="S238" s="109" t="s">
        <v>414</v>
      </c>
      <c r="T238" s="109" t="s">
        <v>84</v>
      </c>
      <c r="U238" s="109" t="s">
        <v>84</v>
      </c>
      <c r="V238" s="109" t="s">
        <v>156</v>
      </c>
      <c r="W238" s="109" t="s">
        <v>14</v>
      </c>
      <c r="X238" s="208">
        <v>5150000</v>
      </c>
      <c r="Y238" s="109" t="s">
        <v>87</v>
      </c>
      <c r="Z238" s="109" t="s">
        <v>434</v>
      </c>
      <c r="AA238" s="109" t="s">
        <v>435</v>
      </c>
      <c r="AB238" s="114">
        <v>25</v>
      </c>
      <c r="AC238" s="166">
        <v>25</v>
      </c>
      <c r="AD238" s="166">
        <v>25</v>
      </c>
      <c r="AE238" s="166">
        <v>25</v>
      </c>
      <c r="AF238" s="114">
        <v>25</v>
      </c>
      <c r="AG238" s="114" t="s">
        <v>300</v>
      </c>
      <c r="AH238" s="167" t="s">
        <v>14</v>
      </c>
      <c r="AI238" s="114"/>
      <c r="AJ238" s="115"/>
      <c r="AK238" s="115"/>
      <c r="AL238" s="115"/>
      <c r="AM238" s="115"/>
      <c r="AN238" s="115"/>
      <c r="AO238" s="115"/>
      <c r="AP238" s="115"/>
      <c r="AQ238" s="115"/>
      <c r="AR238" s="115"/>
      <c r="AS238" s="115"/>
      <c r="AT238" s="115"/>
      <c r="AU238" s="115"/>
      <c r="AV238" s="115"/>
      <c r="AW238" s="115"/>
      <c r="AX238" s="115"/>
      <c r="AY238" s="115"/>
      <c r="AZ238" s="115"/>
      <c r="BA238" s="115"/>
      <c r="BB238" s="115"/>
      <c r="BC238" s="115"/>
      <c r="BD238" s="115"/>
      <c r="BE238" s="115"/>
      <c r="BF238" s="115"/>
      <c r="BG238" s="115"/>
      <c r="BH238" s="115"/>
      <c r="BI238" s="115"/>
      <c r="BJ238" s="115"/>
      <c r="BK238" s="115"/>
      <c r="BL238" s="115"/>
      <c r="BM238" s="115"/>
      <c r="BN238" s="115"/>
      <c r="BO238" s="115"/>
      <c r="BP238" s="115"/>
      <c r="BQ238" s="115"/>
      <c r="BR238" s="115"/>
      <c r="BS238" s="115"/>
      <c r="BT238" s="115"/>
      <c r="BU238" s="115"/>
      <c r="BV238" s="115"/>
      <c r="BW238" s="115"/>
      <c r="BX238" s="115"/>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c r="CV238" s="115"/>
      <c r="CW238" s="115"/>
      <c r="CX238" s="115"/>
      <c r="CY238" s="115"/>
      <c r="CZ238" s="115"/>
      <c r="DA238" s="115"/>
      <c r="DB238" s="115"/>
      <c r="DC238" s="115"/>
      <c r="DD238" s="115"/>
      <c r="DE238" s="115"/>
      <c r="DF238" s="115"/>
      <c r="DG238" s="115"/>
      <c r="DH238" s="115"/>
      <c r="DI238" s="115"/>
      <c r="DJ238" s="115"/>
      <c r="DK238" s="115"/>
      <c r="DL238" s="115"/>
      <c r="DM238" s="115"/>
      <c r="DN238" s="115"/>
      <c r="DO238" s="115"/>
      <c r="DP238" s="115"/>
      <c r="DQ238" s="115"/>
      <c r="DR238" s="115"/>
      <c r="DS238" s="116"/>
    </row>
    <row r="239" spans="1:123" s="117" customFormat="1" ht="42" customHeight="1" x14ac:dyDescent="0.25">
      <c r="A239" s="220"/>
      <c r="B239" s="221"/>
      <c r="C239" s="222"/>
      <c r="D239" s="222"/>
      <c r="E239" s="106"/>
      <c r="F239" s="106"/>
      <c r="G239" s="238"/>
      <c r="H239" s="222"/>
      <c r="I239" s="222"/>
      <c r="J239" s="328"/>
      <c r="K239" s="329"/>
      <c r="L239" s="222"/>
      <c r="M239" s="222"/>
      <c r="N239" s="222"/>
      <c r="O239" s="222"/>
      <c r="P239" s="222"/>
      <c r="Q239" s="222"/>
      <c r="R239" s="222"/>
      <c r="S239" s="219"/>
      <c r="T239" s="219"/>
      <c r="U239" s="219"/>
      <c r="V239" s="219"/>
      <c r="W239" s="219"/>
      <c r="X239" s="260"/>
      <c r="Y239" s="219"/>
      <c r="Z239" s="219"/>
      <c r="AA239" s="219"/>
      <c r="AB239" s="224"/>
      <c r="AC239" s="261"/>
      <c r="AD239" s="261"/>
      <c r="AE239" s="261"/>
      <c r="AF239" s="224"/>
      <c r="AG239" s="224"/>
      <c r="AH239" s="280"/>
      <c r="AI239" s="224"/>
      <c r="AJ239" s="115"/>
      <c r="AK239" s="115"/>
      <c r="AL239" s="115"/>
      <c r="AM239" s="115"/>
      <c r="AN239" s="115"/>
      <c r="AO239" s="115"/>
      <c r="AP239" s="115"/>
      <c r="AQ239" s="115"/>
      <c r="AR239" s="115"/>
      <c r="AS239" s="115"/>
      <c r="AT239" s="115"/>
      <c r="AU239" s="115"/>
      <c r="AV239" s="115"/>
      <c r="AW239" s="115"/>
      <c r="AX239" s="115"/>
      <c r="AY239" s="115"/>
      <c r="AZ239" s="115"/>
      <c r="BA239" s="115"/>
      <c r="BB239" s="115"/>
      <c r="BC239" s="115"/>
      <c r="BD239" s="115"/>
      <c r="BE239" s="115"/>
      <c r="BF239" s="115"/>
      <c r="BG239" s="115"/>
      <c r="BH239" s="115"/>
      <c r="BI239" s="115"/>
      <c r="BJ239" s="115"/>
      <c r="BK239" s="115"/>
      <c r="BL239" s="115"/>
      <c r="BM239" s="115"/>
      <c r="BN239" s="115"/>
      <c r="BO239" s="115"/>
      <c r="BP239" s="115"/>
      <c r="BQ239" s="115"/>
      <c r="BR239" s="115"/>
      <c r="BS239" s="115"/>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c r="DD239" s="115"/>
      <c r="DE239" s="115"/>
      <c r="DF239" s="115"/>
      <c r="DG239" s="115"/>
      <c r="DH239" s="115"/>
      <c r="DI239" s="115"/>
      <c r="DJ239" s="115"/>
      <c r="DK239" s="115"/>
      <c r="DL239" s="115"/>
      <c r="DM239" s="115"/>
      <c r="DN239" s="115"/>
      <c r="DO239" s="115"/>
      <c r="DP239" s="115"/>
      <c r="DQ239" s="115"/>
      <c r="DR239" s="115"/>
      <c r="DS239" s="116"/>
    </row>
    <row r="240" spans="1:123" s="117" customFormat="1" ht="170.25" customHeight="1" x14ac:dyDescent="0.25">
      <c r="A240" s="105" t="s">
        <v>32</v>
      </c>
      <c r="B240" s="199" t="s">
        <v>430</v>
      </c>
      <c r="C240" s="106" t="s">
        <v>12</v>
      </c>
      <c r="D240" s="106" t="s">
        <v>35</v>
      </c>
      <c r="E240" s="106"/>
      <c r="F240" s="106"/>
      <c r="G240" s="236">
        <v>201747000017</v>
      </c>
      <c r="H240" s="106" t="s">
        <v>1044</v>
      </c>
      <c r="I240" s="106" t="s">
        <v>431</v>
      </c>
      <c r="J240" s="165" t="s">
        <v>432</v>
      </c>
      <c r="K240" s="107" t="s">
        <v>830</v>
      </c>
      <c r="L240" s="106">
        <v>100</v>
      </c>
      <c r="M240" s="106" t="s">
        <v>441</v>
      </c>
      <c r="N240" s="106">
        <v>25</v>
      </c>
      <c r="O240" s="106">
        <v>25</v>
      </c>
      <c r="P240" s="106">
        <v>25</v>
      </c>
      <c r="Q240" s="106">
        <v>25</v>
      </c>
      <c r="R240" s="106">
        <v>100</v>
      </c>
      <c r="S240" s="109" t="s">
        <v>444</v>
      </c>
      <c r="T240" s="109" t="s">
        <v>84</v>
      </c>
      <c r="U240" s="109" t="s">
        <v>99</v>
      </c>
      <c r="V240" s="109"/>
      <c r="W240" s="109"/>
      <c r="X240" s="208">
        <v>0</v>
      </c>
      <c r="Y240" s="109" t="s">
        <v>87</v>
      </c>
      <c r="Z240" s="109" t="s">
        <v>434</v>
      </c>
      <c r="AA240" s="109" t="s">
        <v>435</v>
      </c>
      <c r="AB240" s="114">
        <v>25</v>
      </c>
      <c r="AC240" s="166">
        <v>25</v>
      </c>
      <c r="AD240" s="166">
        <v>25</v>
      </c>
      <c r="AE240" s="166">
        <v>25</v>
      </c>
      <c r="AF240" s="114">
        <v>25</v>
      </c>
      <c r="AG240" s="114" t="s">
        <v>300</v>
      </c>
      <c r="AH240" s="167" t="s">
        <v>14</v>
      </c>
      <c r="AI240" s="114"/>
      <c r="AJ240" s="115"/>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c r="BO240" s="115"/>
      <c r="BP240" s="115"/>
      <c r="BQ240" s="115"/>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5"/>
      <c r="DG240" s="115"/>
      <c r="DH240" s="115"/>
      <c r="DI240" s="115"/>
      <c r="DJ240" s="115"/>
      <c r="DK240" s="115"/>
      <c r="DL240" s="115"/>
      <c r="DM240" s="115"/>
      <c r="DN240" s="115"/>
      <c r="DO240" s="115"/>
      <c r="DP240" s="115"/>
      <c r="DQ240" s="115"/>
      <c r="DR240" s="115"/>
      <c r="DS240" s="116"/>
    </row>
    <row r="241" spans="1:123" s="117" customFormat="1" ht="163.5" customHeight="1" x14ac:dyDescent="0.25">
      <c r="A241" s="105" t="s">
        <v>32</v>
      </c>
      <c r="B241" s="199" t="s">
        <v>430</v>
      </c>
      <c r="C241" s="106" t="s">
        <v>12</v>
      </c>
      <c r="D241" s="106" t="s">
        <v>35</v>
      </c>
      <c r="E241" s="106"/>
      <c r="F241" s="106"/>
      <c r="G241" s="236">
        <v>201747000017</v>
      </c>
      <c r="H241" s="106" t="s">
        <v>1044</v>
      </c>
      <c r="I241" s="106" t="s">
        <v>431</v>
      </c>
      <c r="J241" s="165" t="s">
        <v>432</v>
      </c>
      <c r="K241" s="168" t="s">
        <v>1026</v>
      </c>
      <c r="L241" s="106">
        <v>500</v>
      </c>
      <c r="M241" s="106" t="s">
        <v>82</v>
      </c>
      <c r="N241" s="106"/>
      <c r="O241" s="106"/>
      <c r="P241" s="106"/>
      <c r="Q241" s="106">
        <v>500</v>
      </c>
      <c r="R241" s="106">
        <v>500</v>
      </c>
      <c r="S241" s="109" t="s">
        <v>444</v>
      </c>
      <c r="T241" s="109" t="s">
        <v>84</v>
      </c>
      <c r="U241" s="109" t="s">
        <v>99</v>
      </c>
      <c r="V241" s="109" t="s">
        <v>156</v>
      </c>
      <c r="W241" s="112" t="s">
        <v>866</v>
      </c>
      <c r="X241" s="208">
        <v>50000000</v>
      </c>
      <c r="Y241" s="109" t="s">
        <v>87</v>
      </c>
      <c r="Z241" s="109" t="s">
        <v>434</v>
      </c>
      <c r="AA241" s="109" t="s">
        <v>435</v>
      </c>
      <c r="AB241" s="114">
        <v>0</v>
      </c>
      <c r="AC241" s="166">
        <v>0</v>
      </c>
      <c r="AD241" s="166">
        <v>0</v>
      </c>
      <c r="AE241" s="166">
        <v>0</v>
      </c>
      <c r="AF241" s="114">
        <v>25</v>
      </c>
      <c r="AG241" s="114"/>
      <c r="AH241" s="167"/>
      <c r="AI241" s="114"/>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5"/>
      <c r="DG241" s="115"/>
      <c r="DH241" s="115"/>
      <c r="DI241" s="115"/>
      <c r="DJ241" s="115"/>
      <c r="DK241" s="115"/>
      <c r="DL241" s="115"/>
      <c r="DM241" s="115"/>
      <c r="DN241" s="115"/>
      <c r="DO241" s="115"/>
      <c r="DP241" s="115"/>
      <c r="DQ241" s="115"/>
      <c r="DR241" s="115"/>
      <c r="DS241" s="116"/>
    </row>
    <row r="242" spans="1:123" s="117" customFormat="1" ht="140.25" customHeight="1" x14ac:dyDescent="0.25">
      <c r="A242" s="105" t="s">
        <v>32</v>
      </c>
      <c r="B242" s="199" t="s">
        <v>430</v>
      </c>
      <c r="C242" s="106" t="s">
        <v>12</v>
      </c>
      <c r="D242" s="106" t="s">
        <v>35</v>
      </c>
      <c r="E242" s="106"/>
      <c r="F242" s="106"/>
      <c r="G242" s="236">
        <v>201747000017</v>
      </c>
      <c r="H242" s="106" t="s">
        <v>1044</v>
      </c>
      <c r="I242" s="106" t="s">
        <v>431</v>
      </c>
      <c r="J242" s="165" t="s">
        <v>432</v>
      </c>
      <c r="K242" s="107" t="s">
        <v>812</v>
      </c>
      <c r="L242" s="106">
        <v>100</v>
      </c>
      <c r="M242" s="106" t="s">
        <v>441</v>
      </c>
      <c r="N242" s="106">
        <v>25</v>
      </c>
      <c r="O242" s="106">
        <v>25</v>
      </c>
      <c r="P242" s="106">
        <v>25</v>
      </c>
      <c r="Q242" s="106">
        <v>25</v>
      </c>
      <c r="R242" s="106">
        <v>100</v>
      </c>
      <c r="S242" s="109" t="s">
        <v>433</v>
      </c>
      <c r="T242" s="109" t="s">
        <v>105</v>
      </c>
      <c r="U242" s="109" t="s">
        <v>96</v>
      </c>
      <c r="V242" s="109"/>
      <c r="W242" s="109"/>
      <c r="X242" s="208">
        <v>0</v>
      </c>
      <c r="Y242" s="109" t="s">
        <v>87</v>
      </c>
      <c r="Z242" s="109" t="s">
        <v>434</v>
      </c>
      <c r="AA242" s="109" t="s">
        <v>435</v>
      </c>
      <c r="AB242" s="114">
        <v>0</v>
      </c>
      <c r="AC242" s="166">
        <v>0</v>
      </c>
      <c r="AD242" s="166">
        <v>0</v>
      </c>
      <c r="AE242" s="166">
        <v>25</v>
      </c>
      <c r="AF242" s="114">
        <v>25</v>
      </c>
      <c r="AG242" s="114" t="s">
        <v>300</v>
      </c>
      <c r="AH242" s="167" t="s">
        <v>14</v>
      </c>
      <c r="AI242" s="114"/>
      <c r="AJ242" s="115"/>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5"/>
      <c r="BQ242" s="115"/>
      <c r="BR242" s="115"/>
      <c r="BS242" s="115"/>
      <c r="BT242" s="115"/>
      <c r="BU242" s="11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15"/>
      <c r="CW242" s="115"/>
      <c r="CX242" s="115"/>
      <c r="CY242" s="115"/>
      <c r="CZ242" s="115"/>
      <c r="DA242" s="115"/>
      <c r="DB242" s="115"/>
      <c r="DC242" s="115"/>
      <c r="DD242" s="115"/>
      <c r="DE242" s="115"/>
      <c r="DF242" s="115"/>
      <c r="DG242" s="115"/>
      <c r="DH242" s="115"/>
      <c r="DI242" s="115"/>
      <c r="DJ242" s="115"/>
      <c r="DK242" s="115"/>
      <c r="DL242" s="115"/>
      <c r="DM242" s="115"/>
      <c r="DN242" s="115"/>
      <c r="DO242" s="115"/>
      <c r="DP242" s="115"/>
      <c r="DQ242" s="115"/>
      <c r="DR242" s="115"/>
      <c r="DS242" s="116"/>
    </row>
    <row r="243" spans="1:123" s="117" customFormat="1" ht="132" customHeight="1" x14ac:dyDescent="0.25">
      <c r="A243" s="105" t="s">
        <v>32</v>
      </c>
      <c r="B243" s="199" t="s">
        <v>430</v>
      </c>
      <c r="C243" s="106" t="s">
        <v>12</v>
      </c>
      <c r="D243" s="106" t="s">
        <v>35</v>
      </c>
      <c r="E243" s="106"/>
      <c r="F243" s="106"/>
      <c r="G243" s="236">
        <v>201747000017</v>
      </c>
      <c r="H243" s="106" t="s">
        <v>1044</v>
      </c>
      <c r="I243" s="106" t="s">
        <v>431</v>
      </c>
      <c r="J243" s="165" t="s">
        <v>432</v>
      </c>
      <c r="K243" s="107" t="s">
        <v>813</v>
      </c>
      <c r="L243" s="106">
        <v>100</v>
      </c>
      <c r="M243" s="106" t="s">
        <v>441</v>
      </c>
      <c r="N243" s="106"/>
      <c r="O243" s="106"/>
      <c r="P243" s="106"/>
      <c r="Q243" s="106">
        <v>100</v>
      </c>
      <c r="R243" s="106">
        <v>100</v>
      </c>
      <c r="S243" s="109" t="s">
        <v>433</v>
      </c>
      <c r="T243" s="109" t="s">
        <v>105</v>
      </c>
      <c r="U243" s="109" t="s">
        <v>96</v>
      </c>
      <c r="V243" s="109"/>
      <c r="W243" s="109"/>
      <c r="X243" s="208">
        <v>0</v>
      </c>
      <c r="Y243" s="109" t="s">
        <v>87</v>
      </c>
      <c r="Z243" s="109" t="s">
        <v>434</v>
      </c>
      <c r="AA243" s="109" t="s">
        <v>435</v>
      </c>
      <c r="AB243" s="114">
        <v>0</v>
      </c>
      <c r="AC243" s="166">
        <v>0</v>
      </c>
      <c r="AD243" s="166">
        <v>0</v>
      </c>
      <c r="AE243" s="166">
        <v>0</v>
      </c>
      <c r="AF243" s="114">
        <v>0</v>
      </c>
      <c r="AG243" s="114" t="s">
        <v>300</v>
      </c>
      <c r="AH243" s="167" t="s">
        <v>14</v>
      </c>
      <c r="AI243" s="114"/>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5"/>
      <c r="DG243" s="115"/>
      <c r="DH243" s="115"/>
      <c r="DI243" s="115"/>
      <c r="DJ243" s="115"/>
      <c r="DK243" s="115"/>
      <c r="DL243" s="115"/>
      <c r="DM243" s="115"/>
      <c r="DN243" s="115"/>
      <c r="DO243" s="115"/>
      <c r="DP243" s="115"/>
      <c r="DQ243" s="115"/>
      <c r="DR243" s="115"/>
      <c r="DS243" s="116"/>
    </row>
    <row r="244" spans="1:123" s="117" customFormat="1" ht="91.5" customHeight="1" x14ac:dyDescent="0.25">
      <c r="A244" s="105" t="s">
        <v>32</v>
      </c>
      <c r="B244" s="199" t="s">
        <v>430</v>
      </c>
      <c r="C244" s="106" t="s">
        <v>12</v>
      </c>
      <c r="D244" s="106" t="s">
        <v>35</v>
      </c>
      <c r="E244" s="106"/>
      <c r="F244" s="106"/>
      <c r="G244" s="236">
        <v>201747000017</v>
      </c>
      <c r="H244" s="106" t="s">
        <v>1044</v>
      </c>
      <c r="I244" s="106" t="s">
        <v>431</v>
      </c>
      <c r="J244" s="165" t="s">
        <v>432</v>
      </c>
      <c r="K244" s="107" t="s">
        <v>829</v>
      </c>
      <c r="L244" s="106">
        <v>7</v>
      </c>
      <c r="M244" s="106" t="s">
        <v>155</v>
      </c>
      <c r="N244" s="106"/>
      <c r="O244" s="106"/>
      <c r="P244" s="106"/>
      <c r="Q244" s="106">
        <v>7</v>
      </c>
      <c r="R244" s="106">
        <v>7</v>
      </c>
      <c r="S244" s="109" t="s">
        <v>433</v>
      </c>
      <c r="T244" s="109" t="s">
        <v>105</v>
      </c>
      <c r="U244" s="109" t="s">
        <v>96</v>
      </c>
      <c r="V244" s="109" t="s">
        <v>156</v>
      </c>
      <c r="W244" s="109" t="s">
        <v>14</v>
      </c>
      <c r="X244" s="208">
        <v>21000000</v>
      </c>
      <c r="Y244" s="109" t="s">
        <v>87</v>
      </c>
      <c r="Z244" s="109" t="s">
        <v>434</v>
      </c>
      <c r="AA244" s="109" t="s">
        <v>435</v>
      </c>
      <c r="AB244" s="114">
        <v>0</v>
      </c>
      <c r="AC244" s="166">
        <v>0</v>
      </c>
      <c r="AD244" s="166">
        <v>0</v>
      </c>
      <c r="AE244" s="166">
        <v>0</v>
      </c>
      <c r="AF244" s="114">
        <v>0</v>
      </c>
      <c r="AG244" s="114" t="s">
        <v>300</v>
      </c>
      <c r="AH244" s="167" t="s">
        <v>14</v>
      </c>
      <c r="AI244" s="114"/>
      <c r="AJ244" s="115"/>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5"/>
      <c r="BP244" s="115"/>
      <c r="BQ244" s="115"/>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5"/>
      <c r="DG244" s="115"/>
      <c r="DH244" s="115"/>
      <c r="DI244" s="115"/>
      <c r="DJ244" s="115"/>
      <c r="DK244" s="115"/>
      <c r="DL244" s="115"/>
      <c r="DM244" s="115"/>
      <c r="DN244" s="115"/>
      <c r="DO244" s="115"/>
      <c r="DP244" s="115"/>
      <c r="DQ244" s="115"/>
      <c r="DR244" s="115"/>
      <c r="DS244" s="116"/>
    </row>
    <row r="245" spans="1:123" s="117" customFormat="1" ht="148.5" customHeight="1" x14ac:dyDescent="0.25">
      <c r="A245" s="105" t="s">
        <v>32</v>
      </c>
      <c r="B245" s="199" t="s">
        <v>430</v>
      </c>
      <c r="C245" s="106" t="s">
        <v>12</v>
      </c>
      <c r="D245" s="106" t="s">
        <v>35</v>
      </c>
      <c r="E245" s="106"/>
      <c r="F245" s="106"/>
      <c r="G245" s="236">
        <v>201747000017</v>
      </c>
      <c r="H245" s="106" t="s">
        <v>1044</v>
      </c>
      <c r="I245" s="106" t="s">
        <v>431</v>
      </c>
      <c r="J245" s="165" t="s">
        <v>432</v>
      </c>
      <c r="K245" s="107" t="s">
        <v>814</v>
      </c>
      <c r="L245" s="106">
        <v>4</v>
      </c>
      <c r="M245" s="106" t="s">
        <v>155</v>
      </c>
      <c r="N245" s="106">
        <v>1</v>
      </c>
      <c r="O245" s="106">
        <v>1</v>
      </c>
      <c r="P245" s="106">
        <v>1</v>
      </c>
      <c r="Q245" s="106">
        <v>1</v>
      </c>
      <c r="R245" s="106">
        <v>4</v>
      </c>
      <c r="S245" s="109" t="s">
        <v>414</v>
      </c>
      <c r="T245" s="109" t="s">
        <v>84</v>
      </c>
      <c r="U245" s="109" t="s">
        <v>95</v>
      </c>
      <c r="V245" s="109" t="s">
        <v>156</v>
      </c>
      <c r="W245" s="109" t="s">
        <v>14</v>
      </c>
      <c r="X245" s="208">
        <v>4635000</v>
      </c>
      <c r="Y245" s="109" t="s">
        <v>87</v>
      </c>
      <c r="Z245" s="109" t="s">
        <v>434</v>
      </c>
      <c r="AA245" s="109" t="s">
        <v>435</v>
      </c>
      <c r="AB245" s="114">
        <v>0</v>
      </c>
      <c r="AC245" s="166">
        <v>0</v>
      </c>
      <c r="AD245" s="166"/>
      <c r="AE245" s="166">
        <v>6</v>
      </c>
      <c r="AF245" s="114">
        <v>6</v>
      </c>
      <c r="AG245" s="114" t="s">
        <v>300</v>
      </c>
      <c r="AH245" s="167" t="s">
        <v>14</v>
      </c>
      <c r="AI245" s="114"/>
      <c r="AJ245" s="115"/>
      <c r="AK245" s="115"/>
      <c r="AL245" s="115"/>
      <c r="AM245" s="115"/>
      <c r="AN245" s="115"/>
      <c r="AO245" s="115"/>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N245" s="115"/>
      <c r="BO245" s="115"/>
      <c r="BP245" s="115"/>
      <c r="BQ245" s="115"/>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5"/>
      <c r="DG245" s="115"/>
      <c r="DH245" s="115"/>
      <c r="DI245" s="115"/>
      <c r="DJ245" s="115"/>
      <c r="DK245" s="115"/>
      <c r="DL245" s="115"/>
      <c r="DM245" s="115"/>
      <c r="DN245" s="115"/>
      <c r="DO245" s="115"/>
      <c r="DP245" s="115"/>
      <c r="DQ245" s="115"/>
      <c r="DR245" s="115"/>
      <c r="DS245" s="116"/>
    </row>
    <row r="246" spans="1:123" s="117" customFormat="1" ht="132" customHeight="1" x14ac:dyDescent="0.25">
      <c r="A246" s="105" t="s">
        <v>32</v>
      </c>
      <c r="B246" s="199" t="s">
        <v>430</v>
      </c>
      <c r="C246" s="106" t="s">
        <v>12</v>
      </c>
      <c r="D246" s="106" t="s">
        <v>35</v>
      </c>
      <c r="E246" s="106"/>
      <c r="F246" s="106"/>
      <c r="G246" s="236">
        <v>201747000017</v>
      </c>
      <c r="H246" s="106" t="s">
        <v>1044</v>
      </c>
      <c r="I246" s="106" t="s">
        <v>431</v>
      </c>
      <c r="J246" s="165" t="s">
        <v>432</v>
      </c>
      <c r="K246" s="107" t="s">
        <v>815</v>
      </c>
      <c r="L246" s="106">
        <v>100</v>
      </c>
      <c r="M246" s="106" t="s">
        <v>441</v>
      </c>
      <c r="N246" s="106"/>
      <c r="O246" s="106">
        <v>50</v>
      </c>
      <c r="P246" s="106"/>
      <c r="Q246" s="106">
        <v>50</v>
      </c>
      <c r="R246" s="106">
        <v>100</v>
      </c>
      <c r="S246" s="109" t="s">
        <v>433</v>
      </c>
      <c r="T246" s="109" t="s">
        <v>105</v>
      </c>
      <c r="U246" s="109" t="s">
        <v>96</v>
      </c>
      <c r="V246" s="109"/>
      <c r="W246" s="109"/>
      <c r="X246" s="208">
        <v>0</v>
      </c>
      <c r="Y246" s="109" t="s">
        <v>87</v>
      </c>
      <c r="Z246" s="109" t="s">
        <v>434</v>
      </c>
      <c r="AA246" s="109" t="s">
        <v>435</v>
      </c>
      <c r="AB246" s="114">
        <v>25</v>
      </c>
      <c r="AC246" s="166">
        <v>25</v>
      </c>
      <c r="AD246" s="166">
        <v>25</v>
      </c>
      <c r="AE246" s="166">
        <v>25</v>
      </c>
      <c r="AF246" s="114">
        <v>100</v>
      </c>
      <c r="AG246" s="114" t="s">
        <v>300</v>
      </c>
      <c r="AH246" s="167" t="s">
        <v>14</v>
      </c>
      <c r="AI246" s="114"/>
      <c r="AJ246" s="115"/>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N246" s="115"/>
      <c r="BO246" s="115"/>
      <c r="BP246" s="115"/>
      <c r="BQ246" s="115"/>
      <c r="BR246" s="115"/>
      <c r="BS246" s="115"/>
      <c r="BT246" s="115"/>
      <c r="BU246" s="115"/>
      <c r="BV246" s="115"/>
      <c r="BW246" s="115"/>
      <c r="BX246" s="115"/>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c r="CV246" s="115"/>
      <c r="CW246" s="115"/>
      <c r="CX246" s="115"/>
      <c r="CY246" s="115"/>
      <c r="CZ246" s="115"/>
      <c r="DA246" s="115"/>
      <c r="DB246" s="115"/>
      <c r="DC246" s="115"/>
      <c r="DD246" s="115"/>
      <c r="DE246" s="115"/>
      <c r="DF246" s="115"/>
      <c r="DG246" s="115"/>
      <c r="DH246" s="115"/>
      <c r="DI246" s="115"/>
      <c r="DJ246" s="115"/>
      <c r="DK246" s="115"/>
      <c r="DL246" s="115"/>
      <c r="DM246" s="115"/>
      <c r="DN246" s="115"/>
      <c r="DO246" s="115"/>
      <c r="DP246" s="115"/>
      <c r="DQ246" s="115"/>
      <c r="DR246" s="115"/>
      <c r="DS246" s="116"/>
    </row>
    <row r="247" spans="1:123" s="117" customFormat="1" ht="167.25" customHeight="1" x14ac:dyDescent="0.25">
      <c r="A247" s="105" t="s">
        <v>32</v>
      </c>
      <c r="B247" s="199" t="s">
        <v>430</v>
      </c>
      <c r="C247" s="106" t="s">
        <v>12</v>
      </c>
      <c r="D247" s="106" t="s">
        <v>35</v>
      </c>
      <c r="E247" s="106"/>
      <c r="F247" s="106"/>
      <c r="G247" s="236">
        <v>201747000017</v>
      </c>
      <c r="H247" s="106" t="s">
        <v>1044</v>
      </c>
      <c r="I247" s="106" t="s">
        <v>431</v>
      </c>
      <c r="J247" s="165" t="s">
        <v>432</v>
      </c>
      <c r="K247" s="107" t="s">
        <v>816</v>
      </c>
      <c r="L247" s="106">
        <v>100</v>
      </c>
      <c r="M247" s="106" t="s">
        <v>441</v>
      </c>
      <c r="N247" s="106">
        <v>25</v>
      </c>
      <c r="O247" s="106">
        <v>25</v>
      </c>
      <c r="P247" s="106">
        <v>25</v>
      </c>
      <c r="Q247" s="106">
        <v>25</v>
      </c>
      <c r="R247" s="106">
        <v>100</v>
      </c>
      <c r="S247" s="109" t="s">
        <v>433</v>
      </c>
      <c r="T247" s="109" t="s">
        <v>105</v>
      </c>
      <c r="U247" s="109" t="s">
        <v>96</v>
      </c>
      <c r="V247" s="109"/>
      <c r="W247" s="109"/>
      <c r="X247" s="208">
        <v>0</v>
      </c>
      <c r="Y247" s="109" t="s">
        <v>87</v>
      </c>
      <c r="Z247" s="109" t="s">
        <v>434</v>
      </c>
      <c r="AA247" s="109" t="s">
        <v>435</v>
      </c>
      <c r="AB247" s="114">
        <v>0</v>
      </c>
      <c r="AC247" s="166">
        <v>0</v>
      </c>
      <c r="AD247" s="166">
        <v>0</v>
      </c>
      <c r="AE247" s="166">
        <v>0</v>
      </c>
      <c r="AF247" s="114">
        <v>0</v>
      </c>
      <c r="AG247" s="114" t="s">
        <v>300</v>
      </c>
      <c r="AH247" s="167" t="s">
        <v>14</v>
      </c>
      <c r="AI247" s="114"/>
      <c r="AJ247" s="115"/>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N247" s="115"/>
      <c r="BO247" s="115"/>
      <c r="BP247" s="115"/>
      <c r="BQ247" s="115"/>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5"/>
      <c r="DG247" s="115"/>
      <c r="DH247" s="115"/>
      <c r="DI247" s="115"/>
      <c r="DJ247" s="115"/>
      <c r="DK247" s="115"/>
      <c r="DL247" s="115"/>
      <c r="DM247" s="115"/>
      <c r="DN247" s="115"/>
      <c r="DO247" s="115"/>
      <c r="DP247" s="115"/>
      <c r="DQ247" s="115"/>
      <c r="DR247" s="115"/>
      <c r="DS247" s="116"/>
    </row>
    <row r="248" spans="1:123" s="117" customFormat="1" ht="141.75" customHeight="1" x14ac:dyDescent="0.25">
      <c r="A248" s="105" t="s">
        <v>32</v>
      </c>
      <c r="B248" s="199" t="s">
        <v>430</v>
      </c>
      <c r="C248" s="106" t="s">
        <v>12</v>
      </c>
      <c r="D248" s="106" t="s">
        <v>35</v>
      </c>
      <c r="E248" s="106"/>
      <c r="F248" s="106"/>
      <c r="G248" s="236">
        <v>201747000017</v>
      </c>
      <c r="H248" s="106" t="s">
        <v>1044</v>
      </c>
      <c r="I248" s="106" t="s">
        <v>431</v>
      </c>
      <c r="J248" s="165" t="s">
        <v>432</v>
      </c>
      <c r="K248" s="107" t="s">
        <v>445</v>
      </c>
      <c r="L248" s="106">
        <v>100</v>
      </c>
      <c r="M248" s="106" t="s">
        <v>441</v>
      </c>
      <c r="N248" s="106">
        <v>25</v>
      </c>
      <c r="O248" s="106">
        <v>25</v>
      </c>
      <c r="P248" s="106">
        <v>25</v>
      </c>
      <c r="Q248" s="106">
        <v>25</v>
      </c>
      <c r="R248" s="106">
        <v>100</v>
      </c>
      <c r="S248" s="109" t="s">
        <v>433</v>
      </c>
      <c r="T248" s="109" t="s">
        <v>105</v>
      </c>
      <c r="U248" s="109" t="s">
        <v>96</v>
      </c>
      <c r="V248" s="109"/>
      <c r="W248" s="109"/>
      <c r="X248" s="208">
        <v>0</v>
      </c>
      <c r="Y248" s="109" t="s">
        <v>87</v>
      </c>
      <c r="Z248" s="109" t="s">
        <v>434</v>
      </c>
      <c r="AA248" s="109" t="s">
        <v>435</v>
      </c>
      <c r="AB248" s="114">
        <v>25</v>
      </c>
      <c r="AC248" s="166">
        <v>25</v>
      </c>
      <c r="AD248" s="166">
        <v>25</v>
      </c>
      <c r="AE248" s="166">
        <v>25</v>
      </c>
      <c r="AF248" s="114">
        <v>100</v>
      </c>
      <c r="AG248" s="114" t="s">
        <v>300</v>
      </c>
      <c r="AH248" s="167" t="s">
        <v>14</v>
      </c>
      <c r="AI248" s="114">
        <f>SUBTOTAL(9,AB248:AE248)</f>
        <v>100</v>
      </c>
      <c r="AJ248" s="115"/>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c r="BI248" s="115"/>
      <c r="BJ248" s="115"/>
      <c r="BK248" s="115"/>
      <c r="BL248" s="115"/>
      <c r="BM248" s="115"/>
      <c r="BN248" s="115"/>
      <c r="BO248" s="115"/>
      <c r="BP248" s="115"/>
      <c r="BQ248" s="115"/>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5"/>
      <c r="DG248" s="115"/>
      <c r="DH248" s="115"/>
      <c r="DI248" s="115"/>
      <c r="DJ248" s="115"/>
      <c r="DK248" s="115"/>
      <c r="DL248" s="115"/>
      <c r="DM248" s="115"/>
      <c r="DN248" s="115"/>
      <c r="DO248" s="115"/>
      <c r="DP248" s="115"/>
      <c r="DQ248" s="115"/>
      <c r="DR248" s="115"/>
      <c r="DS248" s="116"/>
    </row>
    <row r="249" spans="1:123" s="117" customFormat="1" ht="89.25" customHeight="1" x14ac:dyDescent="0.25">
      <c r="A249" s="105" t="s">
        <v>32</v>
      </c>
      <c r="B249" s="199" t="s">
        <v>430</v>
      </c>
      <c r="C249" s="106" t="s">
        <v>12</v>
      </c>
      <c r="D249" s="106" t="s">
        <v>35</v>
      </c>
      <c r="E249" s="106"/>
      <c r="F249" s="106"/>
      <c r="G249" s="236">
        <v>201747000017</v>
      </c>
      <c r="H249" s="106" t="s">
        <v>1044</v>
      </c>
      <c r="I249" s="106" t="s">
        <v>431</v>
      </c>
      <c r="J249" s="165" t="s">
        <v>432</v>
      </c>
      <c r="K249" s="107" t="s">
        <v>817</v>
      </c>
      <c r="L249" s="106">
        <v>100</v>
      </c>
      <c r="M249" s="106" t="s">
        <v>441</v>
      </c>
      <c r="N249" s="106">
        <v>25</v>
      </c>
      <c r="O249" s="106">
        <v>25</v>
      </c>
      <c r="P249" s="106">
        <v>25</v>
      </c>
      <c r="Q249" s="106">
        <v>25</v>
      </c>
      <c r="R249" s="106">
        <v>100</v>
      </c>
      <c r="S249" s="109" t="s">
        <v>433</v>
      </c>
      <c r="T249" s="109" t="s">
        <v>105</v>
      </c>
      <c r="U249" s="109" t="s">
        <v>96</v>
      </c>
      <c r="V249" s="109"/>
      <c r="W249" s="109"/>
      <c r="X249" s="208">
        <v>0</v>
      </c>
      <c r="Y249" s="109" t="s">
        <v>87</v>
      </c>
      <c r="Z249" s="109" t="s">
        <v>434</v>
      </c>
      <c r="AA249" s="109" t="s">
        <v>435</v>
      </c>
      <c r="AB249" s="114">
        <v>25</v>
      </c>
      <c r="AC249" s="166">
        <v>25</v>
      </c>
      <c r="AD249" s="166">
        <v>25</v>
      </c>
      <c r="AE249" s="166">
        <v>25</v>
      </c>
      <c r="AF249" s="114">
        <v>100</v>
      </c>
      <c r="AG249" s="114" t="s">
        <v>300</v>
      </c>
      <c r="AH249" s="167" t="s">
        <v>14</v>
      </c>
      <c r="AI249" s="114"/>
      <c r="AJ249" s="115"/>
      <c r="AK249" s="115"/>
      <c r="AL249" s="115"/>
      <c r="AM249" s="115"/>
      <c r="AN249" s="115"/>
      <c r="AO249" s="115"/>
      <c r="AP249" s="115"/>
      <c r="AQ249" s="115"/>
      <c r="AR249" s="115"/>
      <c r="AS249" s="115"/>
      <c r="AT249" s="115"/>
      <c r="AU249" s="115"/>
      <c r="AV249" s="115"/>
      <c r="AW249" s="115"/>
      <c r="AX249" s="115"/>
      <c r="AY249" s="115"/>
      <c r="AZ249" s="115"/>
      <c r="BA249" s="115"/>
      <c r="BB249" s="115"/>
      <c r="BC249" s="115"/>
      <c r="BD249" s="115"/>
      <c r="BE249" s="115"/>
      <c r="BF249" s="115"/>
      <c r="BG249" s="115"/>
      <c r="BH249" s="115"/>
      <c r="BI249" s="115"/>
      <c r="BJ249" s="115"/>
      <c r="BK249" s="115"/>
      <c r="BL249" s="115"/>
      <c r="BM249" s="115"/>
      <c r="BN249" s="115"/>
      <c r="BO249" s="115"/>
      <c r="BP249" s="115"/>
      <c r="BQ249" s="115"/>
      <c r="BR249" s="115"/>
      <c r="BS249" s="115"/>
      <c r="BT249" s="115"/>
      <c r="BU249" s="115"/>
      <c r="BV249" s="115"/>
      <c r="BW249" s="115"/>
      <c r="BX249" s="115"/>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c r="CV249" s="115"/>
      <c r="CW249" s="115"/>
      <c r="CX249" s="115"/>
      <c r="CY249" s="115"/>
      <c r="CZ249" s="115"/>
      <c r="DA249" s="115"/>
      <c r="DB249" s="115"/>
      <c r="DC249" s="115"/>
      <c r="DD249" s="115"/>
      <c r="DE249" s="115"/>
      <c r="DF249" s="115"/>
      <c r="DG249" s="115"/>
      <c r="DH249" s="115"/>
      <c r="DI249" s="115"/>
      <c r="DJ249" s="115"/>
      <c r="DK249" s="115"/>
      <c r="DL249" s="115"/>
      <c r="DM249" s="115"/>
      <c r="DN249" s="115"/>
      <c r="DO249" s="115"/>
      <c r="DP249" s="115"/>
      <c r="DQ249" s="115"/>
      <c r="DR249" s="115"/>
      <c r="DS249" s="116"/>
    </row>
    <row r="250" spans="1:123" s="117" customFormat="1" ht="89.25" customHeight="1" x14ac:dyDescent="0.25">
      <c r="A250" s="105" t="s">
        <v>32</v>
      </c>
      <c r="B250" s="199" t="s">
        <v>430</v>
      </c>
      <c r="C250" s="106" t="s">
        <v>12</v>
      </c>
      <c r="D250" s="106" t="s">
        <v>35</v>
      </c>
      <c r="E250" s="106"/>
      <c r="F250" s="106"/>
      <c r="G250" s="236">
        <v>201747000017</v>
      </c>
      <c r="H250" s="106" t="s">
        <v>1044</v>
      </c>
      <c r="I250" s="106" t="s">
        <v>431</v>
      </c>
      <c r="J250" s="165" t="s">
        <v>432</v>
      </c>
      <c r="K250" s="107" t="s">
        <v>446</v>
      </c>
      <c r="L250" s="106">
        <v>100</v>
      </c>
      <c r="M250" s="106" t="s">
        <v>441</v>
      </c>
      <c r="N250" s="106">
        <v>25</v>
      </c>
      <c r="O250" s="106">
        <v>25</v>
      </c>
      <c r="P250" s="106">
        <v>25</v>
      </c>
      <c r="Q250" s="106">
        <v>25</v>
      </c>
      <c r="R250" s="106">
        <v>100</v>
      </c>
      <c r="S250" s="109" t="s">
        <v>433</v>
      </c>
      <c r="T250" s="109" t="s">
        <v>105</v>
      </c>
      <c r="U250" s="109" t="s">
        <v>96</v>
      </c>
      <c r="V250" s="109"/>
      <c r="W250" s="109"/>
      <c r="X250" s="208">
        <v>0</v>
      </c>
      <c r="Y250" s="109" t="s">
        <v>87</v>
      </c>
      <c r="Z250" s="109" t="s">
        <v>434</v>
      </c>
      <c r="AA250" s="109" t="s">
        <v>435</v>
      </c>
      <c r="AB250" s="114">
        <v>0</v>
      </c>
      <c r="AC250" s="166">
        <v>0</v>
      </c>
      <c r="AD250" s="166">
        <v>0</v>
      </c>
      <c r="AE250" s="166">
        <v>7</v>
      </c>
      <c r="AF250" s="114">
        <f>SUBTOTAL(9,AB250:AE250)</f>
        <v>7</v>
      </c>
      <c r="AG250" s="114" t="s">
        <v>300</v>
      </c>
      <c r="AH250" s="167" t="s">
        <v>14</v>
      </c>
      <c r="AI250" s="114"/>
      <c r="AJ250" s="115"/>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N250" s="115"/>
      <c r="BO250" s="115"/>
      <c r="BP250" s="115"/>
      <c r="BQ250" s="115"/>
      <c r="BR250" s="115"/>
      <c r="BS250" s="115"/>
      <c r="BT250" s="115"/>
      <c r="BU250" s="115"/>
      <c r="BV250" s="115"/>
      <c r="BW250" s="115"/>
      <c r="BX250" s="115"/>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c r="CT250" s="115"/>
      <c r="CU250" s="115"/>
      <c r="CV250" s="115"/>
      <c r="CW250" s="115"/>
      <c r="CX250" s="115"/>
      <c r="CY250" s="115"/>
      <c r="CZ250" s="115"/>
      <c r="DA250" s="115"/>
      <c r="DB250" s="115"/>
      <c r="DC250" s="115"/>
      <c r="DD250" s="115"/>
      <c r="DE250" s="115"/>
      <c r="DF250" s="115"/>
      <c r="DG250" s="115"/>
      <c r="DH250" s="115"/>
      <c r="DI250" s="115"/>
      <c r="DJ250" s="115"/>
      <c r="DK250" s="115"/>
      <c r="DL250" s="115"/>
      <c r="DM250" s="115"/>
      <c r="DN250" s="115"/>
      <c r="DO250" s="115"/>
      <c r="DP250" s="115"/>
      <c r="DQ250" s="115"/>
      <c r="DR250" s="115"/>
      <c r="DS250" s="116"/>
    </row>
    <row r="251" spans="1:123" s="117" customFormat="1" ht="88.5" customHeight="1" x14ac:dyDescent="0.25">
      <c r="A251" s="105" t="s">
        <v>32</v>
      </c>
      <c r="B251" s="199" t="s">
        <v>430</v>
      </c>
      <c r="C251" s="106" t="s">
        <v>12</v>
      </c>
      <c r="D251" s="106" t="s">
        <v>35</v>
      </c>
      <c r="E251" s="106"/>
      <c r="F251" s="106"/>
      <c r="G251" s="236">
        <v>201747000017</v>
      </c>
      <c r="H251" s="106" t="s">
        <v>1044</v>
      </c>
      <c r="I251" s="106" t="s">
        <v>431</v>
      </c>
      <c r="J251" s="165" t="s">
        <v>432</v>
      </c>
      <c r="K251" s="107" t="s">
        <v>818</v>
      </c>
      <c r="L251" s="106">
        <v>100</v>
      </c>
      <c r="M251" s="106" t="s">
        <v>441</v>
      </c>
      <c r="N251" s="106">
        <v>25</v>
      </c>
      <c r="O251" s="106">
        <v>25</v>
      </c>
      <c r="P251" s="106">
        <v>25</v>
      </c>
      <c r="Q251" s="106">
        <v>25</v>
      </c>
      <c r="R251" s="106">
        <v>100</v>
      </c>
      <c r="S251" s="109" t="s">
        <v>433</v>
      </c>
      <c r="T251" s="109" t="s">
        <v>105</v>
      </c>
      <c r="U251" s="109" t="s">
        <v>96</v>
      </c>
      <c r="V251" s="109"/>
      <c r="W251" s="109"/>
      <c r="X251" s="208">
        <v>0</v>
      </c>
      <c r="Y251" s="109" t="s">
        <v>87</v>
      </c>
      <c r="Z251" s="109" t="s">
        <v>434</v>
      </c>
      <c r="AA251" s="109" t="s">
        <v>435</v>
      </c>
      <c r="AB251" s="114">
        <v>1</v>
      </c>
      <c r="AC251" s="166">
        <v>1</v>
      </c>
      <c r="AD251" s="166">
        <v>1</v>
      </c>
      <c r="AE251" s="166">
        <v>2</v>
      </c>
      <c r="AF251" s="114">
        <f t="shared" ref="AF251:AF255" si="14">SUBTOTAL(9,AB251:AE251)</f>
        <v>5</v>
      </c>
      <c r="AG251" s="114" t="s">
        <v>300</v>
      </c>
      <c r="AH251" s="167" t="s">
        <v>14</v>
      </c>
      <c r="AI251" s="114"/>
      <c r="AJ251" s="115"/>
      <c r="AK251" s="115"/>
      <c r="AL251" s="115"/>
      <c r="AM251" s="115"/>
      <c r="AN251" s="115"/>
      <c r="AO251" s="115"/>
      <c r="AP251" s="115"/>
      <c r="AQ251" s="115"/>
      <c r="AR251" s="115"/>
      <c r="AS251" s="115"/>
      <c r="AT251" s="115"/>
      <c r="AU251" s="115"/>
      <c r="AV251" s="115"/>
      <c r="AW251" s="115"/>
      <c r="AX251" s="115"/>
      <c r="AY251" s="115"/>
      <c r="AZ251" s="115"/>
      <c r="BA251" s="115"/>
      <c r="BB251" s="115"/>
      <c r="BC251" s="115"/>
      <c r="BD251" s="115"/>
      <c r="BE251" s="115"/>
      <c r="BF251" s="115"/>
      <c r="BG251" s="115"/>
      <c r="BH251" s="115"/>
      <c r="BI251" s="115"/>
      <c r="BJ251" s="115"/>
      <c r="BK251" s="115"/>
      <c r="BL251" s="115"/>
      <c r="BM251" s="115"/>
      <c r="BN251" s="115"/>
      <c r="BO251" s="115"/>
      <c r="BP251" s="115"/>
      <c r="BQ251" s="115"/>
      <c r="BR251" s="115"/>
      <c r="BS251" s="115"/>
      <c r="BT251" s="115"/>
      <c r="BU251" s="11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5"/>
      <c r="DG251" s="115"/>
      <c r="DH251" s="115"/>
      <c r="DI251" s="115"/>
      <c r="DJ251" s="115"/>
      <c r="DK251" s="115"/>
      <c r="DL251" s="115"/>
      <c r="DM251" s="115"/>
      <c r="DN251" s="115"/>
      <c r="DO251" s="115"/>
      <c r="DP251" s="115"/>
      <c r="DQ251" s="115"/>
      <c r="DR251" s="115"/>
      <c r="DS251" s="116"/>
    </row>
    <row r="252" spans="1:123" s="117" customFormat="1" ht="141.75" customHeight="1" x14ac:dyDescent="0.25">
      <c r="A252" s="105" t="s">
        <v>32</v>
      </c>
      <c r="B252" s="199" t="s">
        <v>430</v>
      </c>
      <c r="C252" s="106" t="s">
        <v>12</v>
      </c>
      <c r="D252" s="106" t="s">
        <v>35</v>
      </c>
      <c r="E252" s="106"/>
      <c r="F252" s="106"/>
      <c r="G252" s="236">
        <v>201747000017</v>
      </c>
      <c r="H252" s="106" t="s">
        <v>1044</v>
      </c>
      <c r="I252" s="106" t="s">
        <v>431</v>
      </c>
      <c r="J252" s="165" t="s">
        <v>432</v>
      </c>
      <c r="K252" s="107" t="s">
        <v>819</v>
      </c>
      <c r="L252" s="106">
        <v>100</v>
      </c>
      <c r="M252" s="106" t="s">
        <v>441</v>
      </c>
      <c r="N252" s="106">
        <v>25</v>
      </c>
      <c r="O252" s="106">
        <v>25</v>
      </c>
      <c r="P252" s="106">
        <v>25</v>
      </c>
      <c r="Q252" s="106">
        <v>25</v>
      </c>
      <c r="R252" s="106">
        <v>100</v>
      </c>
      <c r="S252" s="109" t="s">
        <v>444</v>
      </c>
      <c r="T252" s="109" t="s">
        <v>105</v>
      </c>
      <c r="U252" s="109" t="s">
        <v>99</v>
      </c>
      <c r="V252" s="109"/>
      <c r="W252" s="109"/>
      <c r="X252" s="208">
        <v>0</v>
      </c>
      <c r="Y252" s="109" t="s">
        <v>87</v>
      </c>
      <c r="Z252" s="109" t="s">
        <v>434</v>
      </c>
      <c r="AA252" s="109" t="s">
        <v>435</v>
      </c>
      <c r="AB252" s="114">
        <v>0</v>
      </c>
      <c r="AC252" s="166">
        <v>40</v>
      </c>
      <c r="AD252" s="166">
        <v>10</v>
      </c>
      <c r="AE252" s="166">
        <v>10</v>
      </c>
      <c r="AF252" s="114">
        <f t="shared" si="14"/>
        <v>60</v>
      </c>
      <c r="AG252" s="114" t="s">
        <v>300</v>
      </c>
      <c r="AH252" s="167" t="s">
        <v>14</v>
      </c>
      <c r="AI252" s="114"/>
      <c r="AJ252" s="115"/>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N252" s="115"/>
      <c r="BO252" s="115"/>
      <c r="BP252" s="115"/>
      <c r="BQ252" s="115"/>
      <c r="BR252" s="115"/>
      <c r="BS252" s="115"/>
      <c r="BT252" s="115"/>
      <c r="BU252" s="115"/>
      <c r="BV252" s="115"/>
      <c r="BW252" s="115"/>
      <c r="BX252" s="115"/>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c r="CT252" s="115"/>
      <c r="CU252" s="115"/>
      <c r="CV252" s="115"/>
      <c r="CW252" s="115"/>
      <c r="CX252" s="115"/>
      <c r="CY252" s="115"/>
      <c r="CZ252" s="115"/>
      <c r="DA252" s="115"/>
      <c r="DB252" s="115"/>
      <c r="DC252" s="115"/>
      <c r="DD252" s="115"/>
      <c r="DE252" s="115"/>
      <c r="DF252" s="115"/>
      <c r="DG252" s="115"/>
      <c r="DH252" s="115"/>
      <c r="DI252" s="115"/>
      <c r="DJ252" s="115"/>
      <c r="DK252" s="115"/>
      <c r="DL252" s="115"/>
      <c r="DM252" s="115"/>
      <c r="DN252" s="115"/>
      <c r="DO252" s="115"/>
      <c r="DP252" s="115"/>
      <c r="DQ252" s="115"/>
      <c r="DR252" s="115"/>
      <c r="DS252" s="116"/>
    </row>
    <row r="253" spans="1:123" s="117" customFormat="1" ht="108.75" customHeight="1" x14ac:dyDescent="0.25">
      <c r="A253" s="105" t="s">
        <v>32</v>
      </c>
      <c r="B253" s="199" t="s">
        <v>430</v>
      </c>
      <c r="C253" s="106" t="s">
        <v>12</v>
      </c>
      <c r="D253" s="106" t="s">
        <v>35</v>
      </c>
      <c r="E253" s="106"/>
      <c r="F253" s="106"/>
      <c r="G253" s="236">
        <v>201747000017</v>
      </c>
      <c r="H253" s="106" t="s">
        <v>1044</v>
      </c>
      <c r="I253" s="106" t="s">
        <v>431</v>
      </c>
      <c r="J253" s="165" t="s">
        <v>432</v>
      </c>
      <c r="K253" s="107" t="s">
        <v>447</v>
      </c>
      <c r="L253" s="106">
        <v>100</v>
      </c>
      <c r="M253" s="106" t="s">
        <v>441</v>
      </c>
      <c r="N253" s="106"/>
      <c r="O253" s="106">
        <v>50</v>
      </c>
      <c r="P253" s="106"/>
      <c r="Q253" s="106">
        <v>50</v>
      </c>
      <c r="R253" s="106">
        <v>100</v>
      </c>
      <c r="S253" s="109" t="s">
        <v>433</v>
      </c>
      <c r="T253" s="109" t="s">
        <v>105</v>
      </c>
      <c r="U253" s="109" t="s">
        <v>96</v>
      </c>
      <c r="V253" s="109"/>
      <c r="W253" s="109"/>
      <c r="X253" s="208">
        <v>0</v>
      </c>
      <c r="Y253" s="109" t="s">
        <v>87</v>
      </c>
      <c r="Z253" s="109" t="s">
        <v>434</v>
      </c>
      <c r="AA253" s="109" t="s">
        <v>435</v>
      </c>
      <c r="AB253" s="114">
        <v>25</v>
      </c>
      <c r="AC253" s="166">
        <v>25</v>
      </c>
      <c r="AD253" s="166">
        <v>25</v>
      </c>
      <c r="AE253" s="166">
        <v>25</v>
      </c>
      <c r="AF253" s="114">
        <f t="shared" si="14"/>
        <v>100</v>
      </c>
      <c r="AG253" s="114" t="s">
        <v>300</v>
      </c>
      <c r="AH253" s="167" t="s">
        <v>14</v>
      </c>
      <c r="AI253" s="114"/>
      <c r="AJ253" s="115"/>
      <c r="AK253" s="115"/>
      <c r="AL253" s="115"/>
      <c r="AM253" s="115"/>
      <c r="AN253" s="115"/>
      <c r="AO253" s="115"/>
      <c r="AP253" s="115"/>
      <c r="AQ253" s="115"/>
      <c r="AR253" s="115"/>
      <c r="AS253" s="115"/>
      <c r="AT253" s="115"/>
      <c r="AU253" s="115"/>
      <c r="AV253" s="115"/>
      <c r="AW253" s="115"/>
      <c r="AX253" s="115"/>
      <c r="AY253" s="115"/>
      <c r="AZ253" s="115"/>
      <c r="BA253" s="115"/>
      <c r="BB253" s="115"/>
      <c r="BC253" s="115"/>
      <c r="BD253" s="115"/>
      <c r="BE253" s="115"/>
      <c r="BF253" s="115"/>
      <c r="BG253" s="115"/>
      <c r="BH253" s="115"/>
      <c r="BI253" s="115"/>
      <c r="BJ253" s="115"/>
      <c r="BK253" s="115"/>
      <c r="BL253" s="115"/>
      <c r="BM253" s="115"/>
      <c r="BN253" s="115"/>
      <c r="BO253" s="115"/>
      <c r="BP253" s="115"/>
      <c r="BQ253" s="115"/>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5"/>
      <c r="DG253" s="115"/>
      <c r="DH253" s="115"/>
      <c r="DI253" s="115"/>
      <c r="DJ253" s="115"/>
      <c r="DK253" s="115"/>
      <c r="DL253" s="115"/>
      <c r="DM253" s="115"/>
      <c r="DN253" s="115"/>
      <c r="DO253" s="115"/>
      <c r="DP253" s="115"/>
      <c r="DQ253" s="115"/>
      <c r="DR253" s="115"/>
      <c r="DS253" s="116"/>
    </row>
    <row r="254" spans="1:123" s="117" customFormat="1" ht="133.5" customHeight="1" x14ac:dyDescent="0.25">
      <c r="A254" s="105" t="s">
        <v>32</v>
      </c>
      <c r="B254" s="199" t="s">
        <v>430</v>
      </c>
      <c r="C254" s="106" t="s">
        <v>12</v>
      </c>
      <c r="D254" s="106" t="s">
        <v>35</v>
      </c>
      <c r="E254" s="106"/>
      <c r="F254" s="106"/>
      <c r="G254" s="236">
        <v>201747000017</v>
      </c>
      <c r="H254" s="106" t="s">
        <v>1044</v>
      </c>
      <c r="I254" s="106" t="s">
        <v>431</v>
      </c>
      <c r="J254" s="165" t="s">
        <v>432</v>
      </c>
      <c r="K254" s="107" t="s">
        <v>820</v>
      </c>
      <c r="L254" s="106">
        <v>100</v>
      </c>
      <c r="M254" s="106" t="s">
        <v>441</v>
      </c>
      <c r="N254" s="106"/>
      <c r="O254" s="106">
        <v>50</v>
      </c>
      <c r="P254" s="106"/>
      <c r="Q254" s="106">
        <v>50</v>
      </c>
      <c r="R254" s="106">
        <v>100</v>
      </c>
      <c r="S254" s="109" t="s">
        <v>433</v>
      </c>
      <c r="T254" s="109" t="s">
        <v>105</v>
      </c>
      <c r="U254" s="109" t="s">
        <v>96</v>
      </c>
      <c r="V254" s="109"/>
      <c r="W254" s="109"/>
      <c r="X254" s="208">
        <v>0</v>
      </c>
      <c r="Y254" s="109" t="s">
        <v>87</v>
      </c>
      <c r="Z254" s="109" t="s">
        <v>434</v>
      </c>
      <c r="AA254" s="109" t="s">
        <v>435</v>
      </c>
      <c r="AB254" s="114">
        <v>25</v>
      </c>
      <c r="AC254" s="166">
        <v>25</v>
      </c>
      <c r="AD254" s="166">
        <v>25</v>
      </c>
      <c r="AE254" s="166">
        <v>25</v>
      </c>
      <c r="AF254" s="114">
        <f t="shared" si="14"/>
        <v>100</v>
      </c>
      <c r="AG254" s="114" t="s">
        <v>300</v>
      </c>
      <c r="AH254" s="167" t="s">
        <v>14</v>
      </c>
      <c r="AI254" s="114"/>
      <c r="AJ254" s="115"/>
      <c r="AK254" s="115"/>
      <c r="AL254" s="115"/>
      <c r="AM254" s="115"/>
      <c r="AN254" s="115"/>
      <c r="AO254" s="115"/>
      <c r="AP254" s="115"/>
      <c r="AQ254" s="115"/>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5"/>
      <c r="BQ254" s="115"/>
      <c r="BR254" s="115"/>
      <c r="BS254" s="115"/>
      <c r="BT254" s="115"/>
      <c r="BU254" s="115"/>
      <c r="BV254" s="115"/>
      <c r="BW254" s="115"/>
      <c r="BX254" s="115"/>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c r="CT254" s="115"/>
      <c r="CU254" s="115"/>
      <c r="CV254" s="115"/>
      <c r="CW254" s="115"/>
      <c r="CX254" s="115"/>
      <c r="CY254" s="115"/>
      <c r="CZ254" s="115"/>
      <c r="DA254" s="115"/>
      <c r="DB254" s="115"/>
      <c r="DC254" s="115"/>
      <c r="DD254" s="115"/>
      <c r="DE254" s="115"/>
      <c r="DF254" s="115"/>
      <c r="DG254" s="115"/>
      <c r="DH254" s="115"/>
      <c r="DI254" s="115"/>
      <c r="DJ254" s="115"/>
      <c r="DK254" s="115"/>
      <c r="DL254" s="115"/>
      <c r="DM254" s="115"/>
      <c r="DN254" s="115"/>
      <c r="DO254" s="115"/>
      <c r="DP254" s="115"/>
      <c r="DQ254" s="115"/>
      <c r="DR254" s="115"/>
      <c r="DS254" s="116"/>
    </row>
    <row r="255" spans="1:123" s="117" customFormat="1" ht="123" customHeight="1" x14ac:dyDescent="0.25">
      <c r="A255" s="105" t="s">
        <v>32</v>
      </c>
      <c r="B255" s="199" t="s">
        <v>430</v>
      </c>
      <c r="C255" s="106" t="s">
        <v>12</v>
      </c>
      <c r="D255" s="106" t="s">
        <v>35</v>
      </c>
      <c r="E255" s="106"/>
      <c r="F255" s="106"/>
      <c r="G255" s="236">
        <v>201747000017</v>
      </c>
      <c r="H255" s="106" t="s">
        <v>1044</v>
      </c>
      <c r="I255" s="106" t="s">
        <v>431</v>
      </c>
      <c r="J255" s="165" t="s">
        <v>432</v>
      </c>
      <c r="K255" s="107" t="s">
        <v>821</v>
      </c>
      <c r="L255" s="106">
        <v>100</v>
      </c>
      <c r="M255" s="106" t="s">
        <v>441</v>
      </c>
      <c r="N255" s="106"/>
      <c r="O255" s="106">
        <v>50</v>
      </c>
      <c r="P255" s="106"/>
      <c r="Q255" s="106">
        <v>50</v>
      </c>
      <c r="R255" s="106">
        <v>100</v>
      </c>
      <c r="S255" s="109" t="s">
        <v>433</v>
      </c>
      <c r="T255" s="109" t="s">
        <v>105</v>
      </c>
      <c r="U255" s="109" t="s">
        <v>96</v>
      </c>
      <c r="V255" s="109"/>
      <c r="W255" s="109"/>
      <c r="X255" s="208">
        <v>0</v>
      </c>
      <c r="Y255" s="109" t="s">
        <v>87</v>
      </c>
      <c r="Z255" s="109" t="s">
        <v>434</v>
      </c>
      <c r="AA255" s="109" t="s">
        <v>435</v>
      </c>
      <c r="AB255" s="114">
        <v>25</v>
      </c>
      <c r="AC255" s="166">
        <v>25</v>
      </c>
      <c r="AD255" s="166">
        <v>25</v>
      </c>
      <c r="AE255" s="166">
        <v>25</v>
      </c>
      <c r="AF255" s="114">
        <f t="shared" si="14"/>
        <v>100</v>
      </c>
      <c r="AG255" s="114" t="s">
        <v>300</v>
      </c>
      <c r="AH255" s="167" t="s">
        <v>14</v>
      </c>
      <c r="AI255" s="114"/>
      <c r="AJ255" s="115"/>
      <c r="AK255" s="115"/>
      <c r="AL255" s="115"/>
      <c r="AM255" s="115"/>
      <c r="AN255" s="115"/>
      <c r="AO255" s="115"/>
      <c r="AP255" s="115"/>
      <c r="AQ255" s="115"/>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5"/>
      <c r="BQ255" s="115"/>
      <c r="BR255" s="115"/>
      <c r="BS255" s="115"/>
      <c r="BT255" s="115"/>
      <c r="BU255" s="115"/>
      <c r="BV255" s="115"/>
      <c r="BW255" s="115"/>
      <c r="BX255" s="115"/>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c r="CT255" s="115"/>
      <c r="CU255" s="115"/>
      <c r="CV255" s="115"/>
      <c r="CW255" s="115"/>
      <c r="CX255" s="115"/>
      <c r="CY255" s="115"/>
      <c r="CZ255" s="115"/>
      <c r="DA255" s="115"/>
      <c r="DB255" s="115"/>
      <c r="DC255" s="115"/>
      <c r="DD255" s="115"/>
      <c r="DE255" s="115"/>
      <c r="DF255" s="115"/>
      <c r="DG255" s="115"/>
      <c r="DH255" s="115"/>
      <c r="DI255" s="115"/>
      <c r="DJ255" s="115"/>
      <c r="DK255" s="115"/>
      <c r="DL255" s="115"/>
      <c r="DM255" s="115"/>
      <c r="DN255" s="115"/>
      <c r="DO255" s="115"/>
      <c r="DP255" s="115"/>
      <c r="DQ255" s="115"/>
      <c r="DR255" s="115"/>
      <c r="DS255" s="116"/>
    </row>
    <row r="256" spans="1:123" s="117" customFormat="1" ht="129.75" customHeight="1" x14ac:dyDescent="0.25">
      <c r="A256" s="105" t="s">
        <v>32</v>
      </c>
      <c r="B256" s="199" t="s">
        <v>430</v>
      </c>
      <c r="C256" s="106" t="s">
        <v>12</v>
      </c>
      <c r="D256" s="106" t="s">
        <v>35</v>
      </c>
      <c r="E256" s="106"/>
      <c r="F256" s="106"/>
      <c r="G256" s="236">
        <v>201747000017</v>
      </c>
      <c r="H256" s="106" t="s">
        <v>1044</v>
      </c>
      <c r="I256" s="106" t="s">
        <v>431</v>
      </c>
      <c r="J256" s="165" t="s">
        <v>432</v>
      </c>
      <c r="K256" s="107" t="s">
        <v>822</v>
      </c>
      <c r="L256" s="106">
        <v>100</v>
      </c>
      <c r="M256" s="106" t="s">
        <v>441</v>
      </c>
      <c r="N256" s="106">
        <v>25</v>
      </c>
      <c r="O256" s="106">
        <v>25</v>
      </c>
      <c r="P256" s="106">
        <v>25</v>
      </c>
      <c r="Q256" s="106">
        <v>25</v>
      </c>
      <c r="R256" s="106">
        <v>100</v>
      </c>
      <c r="S256" s="109" t="s">
        <v>433</v>
      </c>
      <c r="T256" s="109" t="s">
        <v>105</v>
      </c>
      <c r="U256" s="109" t="s">
        <v>96</v>
      </c>
      <c r="V256" s="109"/>
      <c r="W256" s="109"/>
      <c r="X256" s="208">
        <v>0</v>
      </c>
      <c r="Y256" s="109" t="s">
        <v>87</v>
      </c>
      <c r="Z256" s="109" t="s">
        <v>434</v>
      </c>
      <c r="AA256" s="109" t="s">
        <v>435</v>
      </c>
      <c r="AB256" s="114">
        <v>25</v>
      </c>
      <c r="AC256" s="166">
        <v>25</v>
      </c>
      <c r="AD256" s="166">
        <v>25</v>
      </c>
      <c r="AE256" s="166">
        <v>25</v>
      </c>
      <c r="AF256" s="166">
        <v>25</v>
      </c>
      <c r="AG256" s="114" t="s">
        <v>300</v>
      </c>
      <c r="AH256" s="167" t="s">
        <v>14</v>
      </c>
      <c r="AI256" s="114"/>
      <c r="AJ256" s="115"/>
      <c r="AK256" s="115"/>
      <c r="AL256" s="115"/>
      <c r="AM256" s="115"/>
      <c r="AN256" s="115"/>
      <c r="AO256" s="115"/>
      <c r="AP256" s="115"/>
      <c r="AQ256" s="115"/>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5"/>
      <c r="BQ256" s="115"/>
      <c r="BR256" s="115"/>
      <c r="BS256" s="115"/>
      <c r="BT256" s="115"/>
      <c r="BU256" s="115"/>
      <c r="BV256" s="115"/>
      <c r="BW256" s="115"/>
      <c r="BX256" s="115"/>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c r="CT256" s="115"/>
      <c r="CU256" s="115"/>
      <c r="CV256" s="115"/>
      <c r="CW256" s="115"/>
      <c r="CX256" s="115"/>
      <c r="CY256" s="115"/>
      <c r="CZ256" s="115"/>
      <c r="DA256" s="115"/>
      <c r="DB256" s="115"/>
      <c r="DC256" s="115"/>
      <c r="DD256" s="115"/>
      <c r="DE256" s="115"/>
      <c r="DF256" s="115"/>
      <c r="DG256" s="115"/>
      <c r="DH256" s="115"/>
      <c r="DI256" s="115"/>
      <c r="DJ256" s="115"/>
      <c r="DK256" s="115"/>
      <c r="DL256" s="115"/>
      <c r="DM256" s="115"/>
      <c r="DN256" s="115"/>
      <c r="DO256" s="115"/>
      <c r="DP256" s="115"/>
      <c r="DQ256" s="115"/>
      <c r="DR256" s="115"/>
      <c r="DS256" s="116"/>
    </row>
    <row r="257" spans="1:123" s="117" customFormat="1" ht="141" customHeight="1" x14ac:dyDescent="0.25">
      <c r="A257" s="105" t="s">
        <v>32</v>
      </c>
      <c r="B257" s="199" t="s">
        <v>430</v>
      </c>
      <c r="C257" s="106" t="s">
        <v>12</v>
      </c>
      <c r="D257" s="106" t="s">
        <v>35</v>
      </c>
      <c r="E257" s="106"/>
      <c r="F257" s="106"/>
      <c r="G257" s="236">
        <v>201747000017</v>
      </c>
      <c r="H257" s="106" t="s">
        <v>1044</v>
      </c>
      <c r="I257" s="106" t="s">
        <v>431</v>
      </c>
      <c r="J257" s="165" t="s">
        <v>432</v>
      </c>
      <c r="K257" s="107" t="s">
        <v>823</v>
      </c>
      <c r="L257" s="106">
        <v>100</v>
      </c>
      <c r="M257" s="106" t="s">
        <v>441</v>
      </c>
      <c r="N257" s="106">
        <v>25</v>
      </c>
      <c r="O257" s="106">
        <v>25</v>
      </c>
      <c r="P257" s="106">
        <v>25</v>
      </c>
      <c r="Q257" s="106">
        <v>25</v>
      </c>
      <c r="R257" s="106">
        <v>100</v>
      </c>
      <c r="S257" s="109" t="s">
        <v>433</v>
      </c>
      <c r="T257" s="109" t="s">
        <v>105</v>
      </c>
      <c r="U257" s="109" t="s">
        <v>96</v>
      </c>
      <c r="V257" s="109" t="s">
        <v>156</v>
      </c>
      <c r="W257" s="109" t="s">
        <v>14</v>
      </c>
      <c r="X257" s="208">
        <v>45450000</v>
      </c>
      <c r="Y257" s="109" t="s">
        <v>87</v>
      </c>
      <c r="Z257" s="109" t="s">
        <v>434</v>
      </c>
      <c r="AA257" s="109" t="s">
        <v>435</v>
      </c>
      <c r="AB257" s="114">
        <v>25</v>
      </c>
      <c r="AC257" s="166">
        <v>25</v>
      </c>
      <c r="AD257" s="166">
        <v>25</v>
      </c>
      <c r="AE257" s="166">
        <v>25</v>
      </c>
      <c r="AF257" s="166">
        <v>25</v>
      </c>
      <c r="AG257" s="114" t="s">
        <v>300</v>
      </c>
      <c r="AH257" s="167" t="s">
        <v>14</v>
      </c>
      <c r="AI257" s="114"/>
      <c r="AJ257" s="115"/>
      <c r="AK257" s="115"/>
      <c r="AL257" s="115"/>
      <c r="AM257" s="115"/>
      <c r="AN257" s="115"/>
      <c r="AO257" s="115"/>
      <c r="AP257" s="115"/>
      <c r="AQ257" s="115"/>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5"/>
      <c r="BQ257" s="115"/>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c r="DF257" s="115"/>
      <c r="DG257" s="115"/>
      <c r="DH257" s="115"/>
      <c r="DI257" s="115"/>
      <c r="DJ257" s="115"/>
      <c r="DK257" s="115"/>
      <c r="DL257" s="115"/>
      <c r="DM257" s="115"/>
      <c r="DN257" s="115"/>
      <c r="DO257" s="115"/>
      <c r="DP257" s="115"/>
      <c r="DQ257" s="115"/>
      <c r="DR257" s="115"/>
      <c r="DS257" s="116"/>
    </row>
    <row r="258" spans="1:123" s="117" customFormat="1" ht="115.5" customHeight="1" x14ac:dyDescent="0.25">
      <c r="A258" s="105" t="s">
        <v>32</v>
      </c>
      <c r="B258" s="199" t="s">
        <v>430</v>
      </c>
      <c r="C258" s="106" t="s">
        <v>12</v>
      </c>
      <c r="D258" s="106" t="s">
        <v>35</v>
      </c>
      <c r="E258" s="106"/>
      <c r="F258" s="106"/>
      <c r="G258" s="236">
        <v>201747000017</v>
      </c>
      <c r="H258" s="106" t="s">
        <v>1044</v>
      </c>
      <c r="I258" s="106" t="s">
        <v>431</v>
      </c>
      <c r="J258" s="165" t="s">
        <v>432</v>
      </c>
      <c r="K258" s="107" t="s">
        <v>824</v>
      </c>
      <c r="L258" s="106">
        <v>15</v>
      </c>
      <c r="M258" s="106" t="s">
        <v>155</v>
      </c>
      <c r="N258" s="106">
        <v>0</v>
      </c>
      <c r="O258" s="106">
        <v>0</v>
      </c>
      <c r="P258" s="106">
        <v>15</v>
      </c>
      <c r="Q258" s="106">
        <v>0</v>
      </c>
      <c r="R258" s="106">
        <v>15</v>
      </c>
      <c r="S258" s="109" t="s">
        <v>433</v>
      </c>
      <c r="T258" s="109" t="s">
        <v>105</v>
      </c>
      <c r="U258" s="109" t="s">
        <v>96</v>
      </c>
      <c r="V258" s="109" t="s">
        <v>156</v>
      </c>
      <c r="W258" s="109" t="s">
        <v>14</v>
      </c>
      <c r="X258" s="208">
        <v>25750000</v>
      </c>
      <c r="Y258" s="109" t="s">
        <v>87</v>
      </c>
      <c r="Z258" s="109" t="s">
        <v>434</v>
      </c>
      <c r="AA258" s="109" t="s">
        <v>435</v>
      </c>
      <c r="AB258" s="114">
        <v>25</v>
      </c>
      <c r="AC258" s="166">
        <v>25</v>
      </c>
      <c r="AD258" s="166">
        <v>25</v>
      </c>
      <c r="AE258" s="166">
        <v>25</v>
      </c>
      <c r="AF258" s="166">
        <v>25</v>
      </c>
      <c r="AG258" s="114" t="s">
        <v>300</v>
      </c>
      <c r="AH258" s="167" t="s">
        <v>14</v>
      </c>
      <c r="AI258" s="114"/>
      <c r="AJ258" s="115"/>
      <c r="AK258" s="115"/>
      <c r="AL258" s="115"/>
      <c r="AM258" s="115"/>
      <c r="AN258" s="115"/>
      <c r="AO258" s="115"/>
      <c r="AP258" s="115"/>
      <c r="AQ258" s="115"/>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5"/>
      <c r="BQ258" s="115"/>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c r="DF258" s="115"/>
      <c r="DG258" s="115"/>
      <c r="DH258" s="115"/>
      <c r="DI258" s="115"/>
      <c r="DJ258" s="115"/>
      <c r="DK258" s="115"/>
      <c r="DL258" s="115"/>
      <c r="DM258" s="115"/>
      <c r="DN258" s="115"/>
      <c r="DO258" s="115"/>
      <c r="DP258" s="115"/>
      <c r="DQ258" s="115"/>
      <c r="DR258" s="115"/>
      <c r="DS258" s="116"/>
    </row>
    <row r="259" spans="1:123" s="117" customFormat="1" ht="109.5" customHeight="1" x14ac:dyDescent="0.25">
      <c r="A259" s="105" t="s">
        <v>32</v>
      </c>
      <c r="B259" s="199" t="s">
        <v>430</v>
      </c>
      <c r="C259" s="106" t="s">
        <v>12</v>
      </c>
      <c r="D259" s="106" t="s">
        <v>35</v>
      </c>
      <c r="E259" s="106"/>
      <c r="F259" s="106"/>
      <c r="G259" s="236">
        <v>201747000017</v>
      </c>
      <c r="H259" s="106" t="s">
        <v>1044</v>
      </c>
      <c r="I259" s="106" t="s">
        <v>431</v>
      </c>
      <c r="J259" s="165" t="s">
        <v>432</v>
      </c>
      <c r="K259" s="107" t="s">
        <v>825</v>
      </c>
      <c r="L259" s="106">
        <v>1</v>
      </c>
      <c r="M259" s="106" t="s">
        <v>155</v>
      </c>
      <c r="N259" s="106"/>
      <c r="O259" s="106"/>
      <c r="P259" s="106">
        <v>1</v>
      </c>
      <c r="Q259" s="106"/>
      <c r="R259" s="106">
        <v>1</v>
      </c>
      <c r="S259" s="109" t="s">
        <v>414</v>
      </c>
      <c r="T259" s="109" t="s">
        <v>84</v>
      </c>
      <c r="U259" s="109" t="s">
        <v>84</v>
      </c>
      <c r="V259" s="109" t="s">
        <v>156</v>
      </c>
      <c r="W259" s="109" t="s">
        <v>14</v>
      </c>
      <c r="X259" s="208">
        <v>51500000</v>
      </c>
      <c r="Y259" s="109" t="s">
        <v>87</v>
      </c>
      <c r="Z259" s="109" t="s">
        <v>434</v>
      </c>
      <c r="AA259" s="109" t="s">
        <v>435</v>
      </c>
      <c r="AB259" s="114">
        <v>0</v>
      </c>
      <c r="AC259" s="166">
        <v>50</v>
      </c>
      <c r="AD259" s="166">
        <v>0</v>
      </c>
      <c r="AE259" s="166">
        <v>10</v>
      </c>
      <c r="AF259" s="166">
        <v>10</v>
      </c>
      <c r="AG259" s="114" t="s">
        <v>300</v>
      </c>
      <c r="AH259" s="167" t="s">
        <v>14</v>
      </c>
      <c r="AI259" s="114"/>
      <c r="AJ259" s="115"/>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5"/>
      <c r="BQ259" s="115"/>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c r="DF259" s="115"/>
      <c r="DG259" s="115"/>
      <c r="DH259" s="115"/>
      <c r="DI259" s="115"/>
      <c r="DJ259" s="115"/>
      <c r="DK259" s="115"/>
      <c r="DL259" s="115"/>
      <c r="DM259" s="115"/>
      <c r="DN259" s="115"/>
      <c r="DO259" s="115"/>
      <c r="DP259" s="115"/>
      <c r="DQ259" s="115"/>
      <c r="DR259" s="115"/>
      <c r="DS259" s="116"/>
    </row>
    <row r="260" spans="1:123" s="117" customFormat="1" ht="111" customHeight="1" x14ac:dyDescent="0.25">
      <c r="A260" s="105" t="s">
        <v>32</v>
      </c>
      <c r="B260" s="199" t="s">
        <v>430</v>
      </c>
      <c r="C260" s="106" t="s">
        <v>12</v>
      </c>
      <c r="D260" s="106" t="s">
        <v>35</v>
      </c>
      <c r="E260" s="106"/>
      <c r="F260" s="106"/>
      <c r="G260" s="236">
        <v>201747000017</v>
      </c>
      <c r="H260" s="106" t="s">
        <v>1044</v>
      </c>
      <c r="I260" s="106" t="s">
        <v>431</v>
      </c>
      <c r="J260" s="165" t="s">
        <v>432</v>
      </c>
      <c r="K260" s="107" t="s">
        <v>824</v>
      </c>
      <c r="L260" s="106">
        <v>12</v>
      </c>
      <c r="M260" s="106" t="s">
        <v>155</v>
      </c>
      <c r="N260" s="106">
        <v>3</v>
      </c>
      <c r="O260" s="106">
        <v>3</v>
      </c>
      <c r="P260" s="106">
        <v>3</v>
      </c>
      <c r="Q260" s="106">
        <v>3</v>
      </c>
      <c r="R260" s="106">
        <v>12</v>
      </c>
      <c r="S260" s="109" t="s">
        <v>414</v>
      </c>
      <c r="T260" s="109" t="s">
        <v>84</v>
      </c>
      <c r="U260" s="109" t="s">
        <v>84</v>
      </c>
      <c r="V260" s="109" t="s">
        <v>156</v>
      </c>
      <c r="W260" s="109" t="s">
        <v>14</v>
      </c>
      <c r="X260" s="208">
        <v>0</v>
      </c>
      <c r="Y260" s="109" t="s">
        <v>87</v>
      </c>
      <c r="Z260" s="109" t="s">
        <v>434</v>
      </c>
      <c r="AA260" s="109" t="s">
        <v>435</v>
      </c>
      <c r="AB260" s="114">
        <v>0</v>
      </c>
      <c r="AC260" s="166">
        <v>50</v>
      </c>
      <c r="AD260" s="166">
        <v>0</v>
      </c>
      <c r="AE260" s="166">
        <v>25</v>
      </c>
      <c r="AF260" s="166">
        <v>25</v>
      </c>
      <c r="AG260" s="114" t="s">
        <v>300</v>
      </c>
      <c r="AH260" s="167" t="s">
        <v>14</v>
      </c>
      <c r="AI260" s="114"/>
      <c r="AJ260" s="115"/>
      <c r="AK260" s="115"/>
      <c r="AL260" s="115"/>
      <c r="AM260" s="115"/>
      <c r="AN260" s="115"/>
      <c r="AO260" s="115"/>
      <c r="AP260" s="115"/>
      <c r="AQ260" s="115"/>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5"/>
      <c r="BQ260" s="115"/>
      <c r="BR260" s="115"/>
      <c r="BS260" s="115"/>
      <c r="BT260" s="115"/>
      <c r="BU260" s="115"/>
      <c r="BV260" s="115"/>
      <c r="BW260" s="115"/>
      <c r="BX260" s="115"/>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c r="CT260" s="115"/>
      <c r="CU260" s="115"/>
      <c r="CV260" s="115"/>
      <c r="CW260" s="115"/>
      <c r="CX260" s="115"/>
      <c r="CY260" s="115"/>
      <c r="CZ260" s="115"/>
      <c r="DA260" s="115"/>
      <c r="DB260" s="115"/>
      <c r="DC260" s="115"/>
      <c r="DD260" s="115"/>
      <c r="DE260" s="115"/>
      <c r="DF260" s="115"/>
      <c r="DG260" s="115"/>
      <c r="DH260" s="115"/>
      <c r="DI260" s="115"/>
      <c r="DJ260" s="115"/>
      <c r="DK260" s="115"/>
      <c r="DL260" s="115"/>
      <c r="DM260" s="115"/>
      <c r="DN260" s="115"/>
      <c r="DO260" s="115"/>
      <c r="DP260" s="115"/>
      <c r="DQ260" s="115"/>
      <c r="DR260" s="115"/>
      <c r="DS260" s="116"/>
    </row>
    <row r="261" spans="1:123" s="117" customFormat="1" ht="103.5" customHeight="1" x14ac:dyDescent="0.25">
      <c r="A261" s="105" t="s">
        <v>32</v>
      </c>
      <c r="B261" s="199" t="s">
        <v>430</v>
      </c>
      <c r="C261" s="106" t="s">
        <v>12</v>
      </c>
      <c r="D261" s="106" t="s">
        <v>35</v>
      </c>
      <c r="E261" s="106"/>
      <c r="F261" s="106"/>
      <c r="G261" s="236">
        <v>201747000017</v>
      </c>
      <c r="H261" s="106" t="s">
        <v>1044</v>
      </c>
      <c r="I261" s="106" t="s">
        <v>431</v>
      </c>
      <c r="J261" s="165" t="s">
        <v>432</v>
      </c>
      <c r="K261" s="107" t="s">
        <v>826</v>
      </c>
      <c r="L261" s="106">
        <v>3</v>
      </c>
      <c r="M261" s="106" t="s">
        <v>155</v>
      </c>
      <c r="N261" s="106"/>
      <c r="O261" s="106">
        <v>50</v>
      </c>
      <c r="P261" s="106"/>
      <c r="Q261" s="106">
        <v>50</v>
      </c>
      <c r="R261" s="106">
        <v>100</v>
      </c>
      <c r="S261" s="109" t="s">
        <v>444</v>
      </c>
      <c r="T261" s="109" t="s">
        <v>84</v>
      </c>
      <c r="U261" s="109" t="s">
        <v>99</v>
      </c>
      <c r="V261" s="109" t="s">
        <v>156</v>
      </c>
      <c r="W261" s="109" t="s">
        <v>14</v>
      </c>
      <c r="X261" s="208">
        <v>0</v>
      </c>
      <c r="Y261" s="109" t="s">
        <v>87</v>
      </c>
      <c r="Z261" s="109" t="s">
        <v>434</v>
      </c>
      <c r="AA261" s="109" t="s">
        <v>435</v>
      </c>
      <c r="AB261" s="114">
        <v>0</v>
      </c>
      <c r="AC261" s="166">
        <v>50</v>
      </c>
      <c r="AD261" s="166">
        <v>0</v>
      </c>
      <c r="AE261" s="166">
        <v>25</v>
      </c>
      <c r="AF261" s="166">
        <v>25</v>
      </c>
      <c r="AG261" s="114" t="s">
        <v>300</v>
      </c>
      <c r="AH261" s="167" t="s">
        <v>14</v>
      </c>
      <c r="AI261" s="114"/>
      <c r="AJ261" s="115"/>
      <c r="AK261" s="115"/>
      <c r="AL261" s="115"/>
      <c r="AM261" s="115"/>
      <c r="AN261" s="115"/>
      <c r="AO261" s="115"/>
      <c r="AP261" s="115"/>
      <c r="AQ261" s="115"/>
      <c r="AR261" s="115"/>
      <c r="AS261" s="115"/>
      <c r="AT261" s="115"/>
      <c r="AU261" s="115"/>
      <c r="AV261" s="115"/>
      <c r="AW261" s="115"/>
      <c r="AX261" s="115"/>
      <c r="AY261" s="115"/>
      <c r="AZ261" s="115"/>
      <c r="BA261" s="115"/>
      <c r="BB261" s="115"/>
      <c r="BC261" s="115"/>
      <c r="BD261" s="115"/>
      <c r="BE261" s="115"/>
      <c r="BF261" s="115"/>
      <c r="BG261" s="115"/>
      <c r="BH261" s="115"/>
      <c r="BI261" s="115"/>
      <c r="BJ261" s="115"/>
      <c r="BK261" s="115"/>
      <c r="BL261" s="115"/>
      <c r="BM261" s="115"/>
      <c r="BN261" s="115"/>
      <c r="BO261" s="115"/>
      <c r="BP261" s="115"/>
      <c r="BQ261" s="115"/>
      <c r="BR261" s="115"/>
      <c r="BS261" s="115"/>
      <c r="BT261" s="115"/>
      <c r="BU261" s="115"/>
      <c r="BV261" s="115"/>
      <c r="BW261" s="115"/>
      <c r="BX261" s="115"/>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c r="CT261" s="115"/>
      <c r="CU261" s="115"/>
      <c r="CV261" s="115"/>
      <c r="CW261" s="115"/>
      <c r="CX261" s="115"/>
      <c r="CY261" s="115"/>
      <c r="CZ261" s="115"/>
      <c r="DA261" s="115"/>
      <c r="DB261" s="115"/>
      <c r="DC261" s="115"/>
      <c r="DD261" s="115"/>
      <c r="DE261" s="115"/>
      <c r="DF261" s="115"/>
      <c r="DG261" s="115"/>
      <c r="DH261" s="115"/>
      <c r="DI261" s="115"/>
      <c r="DJ261" s="115"/>
      <c r="DK261" s="115"/>
      <c r="DL261" s="115"/>
      <c r="DM261" s="115"/>
      <c r="DN261" s="115"/>
      <c r="DO261" s="115"/>
      <c r="DP261" s="115"/>
      <c r="DQ261" s="115"/>
      <c r="DR261" s="115"/>
      <c r="DS261" s="116"/>
    </row>
    <row r="262" spans="1:123" s="117" customFormat="1" ht="114" customHeight="1" x14ac:dyDescent="0.25">
      <c r="A262" s="105" t="s">
        <v>32</v>
      </c>
      <c r="B262" s="199" t="s">
        <v>430</v>
      </c>
      <c r="C262" s="106" t="s">
        <v>12</v>
      </c>
      <c r="D262" s="106" t="s">
        <v>35</v>
      </c>
      <c r="E262" s="106"/>
      <c r="F262" s="106"/>
      <c r="G262" s="236">
        <v>201747000017</v>
      </c>
      <c r="H262" s="106" t="s">
        <v>1044</v>
      </c>
      <c r="I262" s="106" t="s">
        <v>431</v>
      </c>
      <c r="J262" s="165" t="s">
        <v>432</v>
      </c>
      <c r="K262" s="107" t="s">
        <v>448</v>
      </c>
      <c r="L262" s="106">
        <v>100</v>
      </c>
      <c r="M262" s="106" t="s">
        <v>441</v>
      </c>
      <c r="N262" s="106"/>
      <c r="O262" s="106">
        <v>50</v>
      </c>
      <c r="P262" s="106"/>
      <c r="Q262" s="106">
        <v>50</v>
      </c>
      <c r="R262" s="106">
        <v>100</v>
      </c>
      <c r="S262" s="109" t="s">
        <v>414</v>
      </c>
      <c r="T262" s="109" t="s">
        <v>84</v>
      </c>
      <c r="U262" s="109" t="s">
        <v>84</v>
      </c>
      <c r="V262" s="109" t="s">
        <v>156</v>
      </c>
      <c r="W262" s="109" t="s">
        <v>14</v>
      </c>
      <c r="X262" s="208">
        <v>0</v>
      </c>
      <c r="Y262" s="109" t="s">
        <v>87</v>
      </c>
      <c r="Z262" s="109" t="s">
        <v>434</v>
      </c>
      <c r="AA262" s="109" t="s">
        <v>435</v>
      </c>
      <c r="AB262" s="114">
        <v>25</v>
      </c>
      <c r="AC262" s="166">
        <v>25</v>
      </c>
      <c r="AD262" s="166">
        <v>25</v>
      </c>
      <c r="AE262" s="166">
        <v>25</v>
      </c>
      <c r="AF262" s="166">
        <v>25</v>
      </c>
      <c r="AG262" s="114" t="s">
        <v>300</v>
      </c>
      <c r="AH262" s="167" t="s">
        <v>14</v>
      </c>
      <c r="AI262" s="114"/>
      <c r="AJ262" s="115"/>
      <c r="AK262" s="115"/>
      <c r="AL262" s="115"/>
      <c r="AM262" s="115"/>
      <c r="AN262" s="115"/>
      <c r="AO262" s="115"/>
      <c r="AP262" s="115"/>
      <c r="AQ262" s="115"/>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N262" s="115"/>
      <c r="BO262" s="115"/>
      <c r="BP262" s="115"/>
      <c r="BQ262" s="115"/>
      <c r="BR262" s="115"/>
      <c r="BS262" s="115"/>
      <c r="BT262" s="115"/>
      <c r="BU262" s="115"/>
      <c r="BV262" s="115"/>
      <c r="BW262" s="115"/>
      <c r="BX262" s="115"/>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c r="CT262" s="115"/>
      <c r="CU262" s="115"/>
      <c r="CV262" s="115"/>
      <c r="CW262" s="115"/>
      <c r="CX262" s="115"/>
      <c r="CY262" s="115"/>
      <c r="CZ262" s="115"/>
      <c r="DA262" s="115"/>
      <c r="DB262" s="115"/>
      <c r="DC262" s="115"/>
      <c r="DD262" s="115"/>
      <c r="DE262" s="115"/>
      <c r="DF262" s="115"/>
      <c r="DG262" s="115"/>
      <c r="DH262" s="115"/>
      <c r="DI262" s="115"/>
      <c r="DJ262" s="115"/>
      <c r="DK262" s="115"/>
      <c r="DL262" s="115"/>
      <c r="DM262" s="115"/>
      <c r="DN262" s="115"/>
      <c r="DO262" s="115"/>
      <c r="DP262" s="115"/>
      <c r="DQ262" s="115"/>
      <c r="DR262" s="115"/>
      <c r="DS262" s="116"/>
    </row>
    <row r="263" spans="1:123" s="117" customFormat="1" ht="90" customHeight="1" x14ac:dyDescent="0.25">
      <c r="A263" s="105" t="s">
        <v>32</v>
      </c>
      <c r="B263" s="199" t="s">
        <v>430</v>
      </c>
      <c r="C263" s="106" t="s">
        <v>12</v>
      </c>
      <c r="D263" s="106" t="s">
        <v>35</v>
      </c>
      <c r="E263" s="106"/>
      <c r="F263" s="106"/>
      <c r="G263" s="236">
        <v>201747000017</v>
      </c>
      <c r="H263" s="106" t="s">
        <v>1044</v>
      </c>
      <c r="I263" s="106" t="s">
        <v>431</v>
      </c>
      <c r="J263" s="165" t="s">
        <v>432</v>
      </c>
      <c r="K263" s="107" t="s">
        <v>827</v>
      </c>
      <c r="L263" s="106">
        <v>100</v>
      </c>
      <c r="M263" s="106" t="s">
        <v>441</v>
      </c>
      <c r="N263" s="106"/>
      <c r="O263" s="106">
        <v>50</v>
      </c>
      <c r="P263" s="106"/>
      <c r="Q263" s="106">
        <v>50</v>
      </c>
      <c r="R263" s="106">
        <v>100</v>
      </c>
      <c r="S263" s="109" t="s">
        <v>414</v>
      </c>
      <c r="T263" s="109" t="s">
        <v>84</v>
      </c>
      <c r="U263" s="109" t="s">
        <v>84</v>
      </c>
      <c r="V263" s="109" t="s">
        <v>156</v>
      </c>
      <c r="W263" s="109" t="s">
        <v>14</v>
      </c>
      <c r="X263" s="208">
        <v>0</v>
      </c>
      <c r="Y263" s="109" t="s">
        <v>87</v>
      </c>
      <c r="Z263" s="109" t="s">
        <v>434</v>
      </c>
      <c r="AA263" s="109" t="s">
        <v>435</v>
      </c>
      <c r="AB263" s="114">
        <v>25</v>
      </c>
      <c r="AC263" s="166">
        <v>25</v>
      </c>
      <c r="AD263" s="166">
        <v>0</v>
      </c>
      <c r="AE263" s="166">
        <v>0</v>
      </c>
      <c r="AF263" s="166">
        <v>0</v>
      </c>
      <c r="AG263" s="114" t="s">
        <v>300</v>
      </c>
      <c r="AH263" s="167" t="s">
        <v>14</v>
      </c>
      <c r="AI263" s="114"/>
      <c r="AJ263" s="115"/>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11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5"/>
      <c r="DG263" s="115"/>
      <c r="DH263" s="115"/>
      <c r="DI263" s="115"/>
      <c r="DJ263" s="115"/>
      <c r="DK263" s="115"/>
      <c r="DL263" s="115"/>
      <c r="DM263" s="115"/>
      <c r="DN263" s="115"/>
      <c r="DO263" s="115"/>
      <c r="DP263" s="115"/>
      <c r="DQ263" s="115"/>
      <c r="DR263" s="115"/>
      <c r="DS263" s="116"/>
    </row>
    <row r="264" spans="1:123" s="117" customFormat="1" ht="70.5" customHeight="1" x14ac:dyDescent="0.25">
      <c r="A264" s="105" t="s">
        <v>32</v>
      </c>
      <c r="B264" s="199" t="s">
        <v>430</v>
      </c>
      <c r="C264" s="106" t="s">
        <v>12</v>
      </c>
      <c r="D264" s="106" t="s">
        <v>35</v>
      </c>
      <c r="E264" s="106"/>
      <c r="F264" s="106"/>
      <c r="G264" s="236">
        <v>201747000017</v>
      </c>
      <c r="H264" s="106" t="s">
        <v>1044</v>
      </c>
      <c r="I264" s="106" t="s">
        <v>431</v>
      </c>
      <c r="J264" s="165" t="s">
        <v>432</v>
      </c>
      <c r="K264" s="107" t="s">
        <v>449</v>
      </c>
      <c r="L264" s="106">
        <v>100</v>
      </c>
      <c r="M264" s="106" t="s">
        <v>441</v>
      </c>
      <c r="N264" s="106">
        <v>25</v>
      </c>
      <c r="O264" s="106">
        <v>25</v>
      </c>
      <c r="P264" s="106">
        <v>25</v>
      </c>
      <c r="Q264" s="106">
        <v>25</v>
      </c>
      <c r="R264" s="106">
        <v>100</v>
      </c>
      <c r="S264" s="109" t="s">
        <v>414</v>
      </c>
      <c r="T264" s="109" t="s">
        <v>84</v>
      </c>
      <c r="U264" s="109" t="s">
        <v>84</v>
      </c>
      <c r="V264" s="109" t="s">
        <v>156</v>
      </c>
      <c r="W264" s="109" t="s">
        <v>14</v>
      </c>
      <c r="X264" s="208">
        <v>0</v>
      </c>
      <c r="Y264" s="109" t="s">
        <v>87</v>
      </c>
      <c r="Z264" s="109" t="s">
        <v>434</v>
      </c>
      <c r="AA264" s="109" t="s">
        <v>435</v>
      </c>
      <c r="AB264" s="114">
        <v>0</v>
      </c>
      <c r="AC264" s="166">
        <v>7</v>
      </c>
      <c r="AD264" s="166">
        <v>0</v>
      </c>
      <c r="AE264" s="166">
        <v>10</v>
      </c>
      <c r="AF264" s="114">
        <f>SUBTOTAL(9,AB264:AE264)</f>
        <v>17</v>
      </c>
      <c r="AG264" s="114" t="s">
        <v>300</v>
      </c>
      <c r="AH264" s="167" t="s">
        <v>14</v>
      </c>
      <c r="AI264" s="114"/>
      <c r="AJ264" s="115"/>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5"/>
      <c r="BQ264" s="115"/>
      <c r="BR264" s="115"/>
      <c r="BS264" s="115"/>
      <c r="BT264" s="115"/>
      <c r="BU264" s="115"/>
      <c r="BV264" s="115"/>
      <c r="BW264" s="115"/>
      <c r="BX264" s="115"/>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c r="CT264" s="115"/>
      <c r="CU264" s="115"/>
      <c r="CV264" s="115"/>
      <c r="CW264" s="115"/>
      <c r="CX264" s="115"/>
      <c r="CY264" s="115"/>
      <c r="CZ264" s="115"/>
      <c r="DA264" s="115"/>
      <c r="DB264" s="115"/>
      <c r="DC264" s="115"/>
      <c r="DD264" s="115"/>
      <c r="DE264" s="115"/>
      <c r="DF264" s="115"/>
      <c r="DG264" s="115"/>
      <c r="DH264" s="115"/>
      <c r="DI264" s="115"/>
      <c r="DJ264" s="115"/>
      <c r="DK264" s="115"/>
      <c r="DL264" s="115"/>
      <c r="DM264" s="115"/>
      <c r="DN264" s="115"/>
      <c r="DO264" s="115"/>
      <c r="DP264" s="115"/>
      <c r="DQ264" s="115"/>
      <c r="DR264" s="115"/>
      <c r="DS264" s="116"/>
    </row>
    <row r="265" spans="1:123" s="117" customFormat="1" ht="90" customHeight="1" x14ac:dyDescent="0.25">
      <c r="A265" s="105" t="s">
        <v>32</v>
      </c>
      <c r="B265" s="199" t="s">
        <v>430</v>
      </c>
      <c r="C265" s="106" t="s">
        <v>12</v>
      </c>
      <c r="D265" s="106" t="s">
        <v>35</v>
      </c>
      <c r="E265" s="106"/>
      <c r="F265" s="106"/>
      <c r="G265" s="236">
        <v>201747000017</v>
      </c>
      <c r="H265" s="106" t="s">
        <v>1044</v>
      </c>
      <c r="I265" s="106" t="s">
        <v>431</v>
      </c>
      <c r="J265" s="165" t="s">
        <v>432</v>
      </c>
      <c r="K265" s="107" t="s">
        <v>828</v>
      </c>
      <c r="L265" s="106">
        <v>100</v>
      </c>
      <c r="M265" s="106" t="s">
        <v>441</v>
      </c>
      <c r="N265" s="106">
        <v>25</v>
      </c>
      <c r="O265" s="106">
        <v>25</v>
      </c>
      <c r="P265" s="106">
        <v>25</v>
      </c>
      <c r="Q265" s="106">
        <v>25</v>
      </c>
      <c r="R265" s="106">
        <v>100</v>
      </c>
      <c r="S265" s="109" t="s">
        <v>414</v>
      </c>
      <c r="T265" s="109" t="s">
        <v>84</v>
      </c>
      <c r="U265" s="109" t="s">
        <v>84</v>
      </c>
      <c r="V265" s="109" t="s">
        <v>156</v>
      </c>
      <c r="W265" s="109" t="s">
        <v>14</v>
      </c>
      <c r="X265" s="208">
        <v>0</v>
      </c>
      <c r="Y265" s="109" t="s">
        <v>87</v>
      </c>
      <c r="Z265" s="109" t="s">
        <v>434</v>
      </c>
      <c r="AA265" s="109" t="s">
        <v>435</v>
      </c>
      <c r="AB265" s="114">
        <v>0</v>
      </c>
      <c r="AC265" s="166">
        <v>0</v>
      </c>
      <c r="AD265" s="166">
        <v>0</v>
      </c>
      <c r="AE265" s="166" t="s">
        <v>1065</v>
      </c>
      <c r="AF265" s="114">
        <f>SUBTOTAL(9,AB265:AE265)</f>
        <v>0</v>
      </c>
      <c r="AG265" s="114" t="s">
        <v>300</v>
      </c>
      <c r="AH265" s="167" t="s">
        <v>14</v>
      </c>
      <c r="AI265" s="114"/>
      <c r="AJ265" s="115"/>
      <c r="AK265" s="115"/>
      <c r="AL265" s="115"/>
      <c r="AM265" s="115"/>
      <c r="AN265" s="115"/>
      <c r="AO265" s="115"/>
      <c r="AP265" s="115"/>
      <c r="AQ265" s="115"/>
      <c r="AR265" s="115"/>
      <c r="AS265" s="115"/>
      <c r="AT265" s="115"/>
      <c r="AU265" s="115"/>
      <c r="AV265" s="115"/>
      <c r="AW265" s="115"/>
      <c r="AX265" s="115"/>
      <c r="AY265" s="115"/>
      <c r="AZ265" s="115"/>
      <c r="BA265" s="115"/>
      <c r="BB265" s="115"/>
      <c r="BC265" s="115"/>
      <c r="BD265" s="115"/>
      <c r="BE265" s="115"/>
      <c r="BF265" s="115"/>
      <c r="BG265" s="115"/>
      <c r="BH265" s="115"/>
      <c r="BI265" s="115"/>
      <c r="BJ265" s="115"/>
      <c r="BK265" s="115"/>
      <c r="BL265" s="115"/>
      <c r="BM265" s="115"/>
      <c r="BN265" s="115"/>
      <c r="BO265" s="115"/>
      <c r="BP265" s="115"/>
      <c r="BQ265" s="115"/>
      <c r="BR265" s="115"/>
      <c r="BS265" s="115"/>
      <c r="BT265" s="115"/>
      <c r="BU265" s="115"/>
      <c r="BV265" s="115"/>
      <c r="BW265" s="115"/>
      <c r="BX265" s="115"/>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c r="CT265" s="115"/>
      <c r="CU265" s="115"/>
      <c r="CV265" s="115"/>
      <c r="CW265" s="115"/>
      <c r="CX265" s="115"/>
      <c r="CY265" s="115"/>
      <c r="CZ265" s="115"/>
      <c r="DA265" s="115"/>
      <c r="DB265" s="115"/>
      <c r="DC265" s="115"/>
      <c r="DD265" s="115"/>
      <c r="DE265" s="115"/>
      <c r="DF265" s="115"/>
      <c r="DG265" s="115"/>
      <c r="DH265" s="115"/>
      <c r="DI265" s="115"/>
      <c r="DJ265" s="115"/>
      <c r="DK265" s="115"/>
      <c r="DL265" s="115"/>
      <c r="DM265" s="115"/>
      <c r="DN265" s="115"/>
      <c r="DO265" s="115"/>
      <c r="DP265" s="115"/>
      <c r="DQ265" s="115"/>
      <c r="DR265" s="115"/>
      <c r="DS265" s="116"/>
    </row>
    <row r="266" spans="1:123" s="117" customFormat="1" ht="75" customHeight="1" x14ac:dyDescent="0.25">
      <c r="A266" s="105" t="s">
        <v>32</v>
      </c>
      <c r="B266" s="199" t="s">
        <v>430</v>
      </c>
      <c r="C266" s="106" t="s">
        <v>12</v>
      </c>
      <c r="D266" s="106" t="s">
        <v>35</v>
      </c>
      <c r="E266" s="106"/>
      <c r="F266" s="106"/>
      <c r="G266" s="236">
        <v>201747000017</v>
      </c>
      <c r="H266" s="106" t="s">
        <v>1044</v>
      </c>
      <c r="I266" s="106" t="s">
        <v>431</v>
      </c>
      <c r="J266" s="165" t="s">
        <v>432</v>
      </c>
      <c r="K266" s="107" t="s">
        <v>978</v>
      </c>
      <c r="L266" s="106">
        <v>100</v>
      </c>
      <c r="M266" s="106" t="s">
        <v>441</v>
      </c>
      <c r="N266" s="106"/>
      <c r="O266" s="106">
        <v>50</v>
      </c>
      <c r="P266" s="106"/>
      <c r="Q266" s="106">
        <v>50</v>
      </c>
      <c r="R266" s="106">
        <v>100</v>
      </c>
      <c r="S266" s="109" t="s">
        <v>433</v>
      </c>
      <c r="T266" s="109" t="s">
        <v>105</v>
      </c>
      <c r="U266" s="109" t="s">
        <v>96</v>
      </c>
      <c r="V266" s="109" t="s">
        <v>156</v>
      </c>
      <c r="W266" s="109" t="s">
        <v>14</v>
      </c>
      <c r="X266" s="208">
        <v>0</v>
      </c>
      <c r="Y266" s="109" t="s">
        <v>87</v>
      </c>
      <c r="Z266" s="109" t="s">
        <v>434</v>
      </c>
      <c r="AA266" s="109" t="s">
        <v>435</v>
      </c>
      <c r="AB266" s="114">
        <v>3</v>
      </c>
      <c r="AC266" s="166">
        <v>3</v>
      </c>
      <c r="AD266" s="166">
        <v>3</v>
      </c>
      <c r="AE266" s="166">
        <v>3</v>
      </c>
      <c r="AF266" s="114">
        <f>SUBTOTAL(9,AB266:AE266)</f>
        <v>12</v>
      </c>
      <c r="AG266" s="114" t="s">
        <v>300</v>
      </c>
      <c r="AH266" s="167" t="s">
        <v>14</v>
      </c>
      <c r="AI266" s="114"/>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5"/>
      <c r="BQ266" s="115"/>
      <c r="BR266" s="115"/>
      <c r="BS266" s="115"/>
      <c r="BT266" s="115"/>
      <c r="BU266" s="115"/>
      <c r="BV266" s="115"/>
      <c r="BW266" s="115"/>
      <c r="BX266" s="115"/>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c r="CT266" s="115"/>
      <c r="CU266" s="115"/>
      <c r="CV266" s="115"/>
      <c r="CW266" s="115"/>
      <c r="CX266" s="115"/>
      <c r="CY266" s="115"/>
      <c r="CZ266" s="115"/>
      <c r="DA266" s="115"/>
      <c r="DB266" s="115"/>
      <c r="DC266" s="115"/>
      <c r="DD266" s="115"/>
      <c r="DE266" s="115"/>
      <c r="DF266" s="115"/>
      <c r="DG266" s="115"/>
      <c r="DH266" s="115"/>
      <c r="DI266" s="115"/>
      <c r="DJ266" s="115"/>
      <c r="DK266" s="115"/>
      <c r="DL266" s="115"/>
      <c r="DM266" s="115"/>
      <c r="DN266" s="115"/>
      <c r="DO266" s="115"/>
      <c r="DP266" s="115"/>
      <c r="DQ266" s="115"/>
      <c r="DR266" s="115"/>
      <c r="DS266" s="116"/>
    </row>
    <row r="267" spans="1:123" s="117" customFormat="1" ht="91.5" customHeight="1" x14ac:dyDescent="0.25">
      <c r="A267" s="105" t="s">
        <v>32</v>
      </c>
      <c r="B267" s="199" t="s">
        <v>430</v>
      </c>
      <c r="C267" s="106" t="s">
        <v>12</v>
      </c>
      <c r="D267" s="106" t="s">
        <v>35</v>
      </c>
      <c r="E267" s="106"/>
      <c r="F267" s="106"/>
      <c r="G267" s="236">
        <v>201747000017</v>
      </c>
      <c r="H267" s="106" t="s">
        <v>1044</v>
      </c>
      <c r="I267" s="106" t="s">
        <v>431</v>
      </c>
      <c r="J267" s="165" t="s">
        <v>432</v>
      </c>
      <c r="K267" s="107" t="s">
        <v>446</v>
      </c>
      <c r="L267" s="106">
        <v>100</v>
      </c>
      <c r="M267" s="106" t="s">
        <v>441</v>
      </c>
      <c r="N267" s="106"/>
      <c r="O267" s="106">
        <v>50</v>
      </c>
      <c r="P267" s="106"/>
      <c r="Q267" s="106">
        <v>50</v>
      </c>
      <c r="R267" s="106">
        <v>100</v>
      </c>
      <c r="S267" s="109" t="s">
        <v>433</v>
      </c>
      <c r="T267" s="109" t="s">
        <v>105</v>
      </c>
      <c r="U267" s="109" t="s">
        <v>96</v>
      </c>
      <c r="V267" s="109" t="s">
        <v>156</v>
      </c>
      <c r="W267" s="109" t="s">
        <v>14</v>
      </c>
      <c r="X267" s="208">
        <v>0</v>
      </c>
      <c r="Y267" s="109" t="s">
        <v>87</v>
      </c>
      <c r="Z267" s="109" t="s">
        <v>434</v>
      </c>
      <c r="AA267" s="109" t="s">
        <v>435</v>
      </c>
      <c r="AB267" s="114">
        <v>0</v>
      </c>
      <c r="AC267" s="166">
        <v>1</v>
      </c>
      <c r="AD267" s="166">
        <v>1</v>
      </c>
      <c r="AE267" s="166">
        <v>0</v>
      </c>
      <c r="AF267" s="114">
        <f>SUBTOTAL(9,AB267:AE267)</f>
        <v>2</v>
      </c>
      <c r="AG267" s="114" t="s">
        <v>300</v>
      </c>
      <c r="AH267" s="167" t="s">
        <v>14</v>
      </c>
      <c r="AI267" s="114"/>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15"/>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c r="CT267" s="115"/>
      <c r="CU267" s="115"/>
      <c r="CV267" s="115"/>
      <c r="CW267" s="115"/>
      <c r="CX267" s="115"/>
      <c r="CY267" s="115"/>
      <c r="CZ267" s="115"/>
      <c r="DA267" s="115"/>
      <c r="DB267" s="115"/>
      <c r="DC267" s="115"/>
      <c r="DD267" s="115"/>
      <c r="DE267" s="115"/>
      <c r="DF267" s="115"/>
      <c r="DG267" s="115"/>
      <c r="DH267" s="115"/>
      <c r="DI267" s="115"/>
      <c r="DJ267" s="115"/>
      <c r="DK267" s="115"/>
      <c r="DL267" s="115"/>
      <c r="DM267" s="115"/>
      <c r="DN267" s="115"/>
      <c r="DO267" s="115"/>
      <c r="DP267" s="115"/>
      <c r="DQ267" s="115"/>
      <c r="DR267" s="115"/>
      <c r="DS267" s="116"/>
    </row>
    <row r="268" spans="1:123" s="117" customFormat="1" ht="93" customHeight="1" x14ac:dyDescent="0.25">
      <c r="A268" s="105" t="s">
        <v>32</v>
      </c>
      <c r="B268" s="199" t="s">
        <v>430</v>
      </c>
      <c r="C268" s="106" t="s">
        <v>12</v>
      </c>
      <c r="D268" s="106" t="s">
        <v>35</v>
      </c>
      <c r="E268" s="106"/>
      <c r="F268" s="106"/>
      <c r="G268" s="236">
        <v>201747000017</v>
      </c>
      <c r="H268" s="106" t="s">
        <v>1044</v>
      </c>
      <c r="I268" s="106" t="s">
        <v>431</v>
      </c>
      <c r="J268" s="165" t="s">
        <v>432</v>
      </c>
      <c r="K268" s="107" t="s">
        <v>450</v>
      </c>
      <c r="L268" s="106">
        <v>100</v>
      </c>
      <c r="M268" s="106" t="s">
        <v>441</v>
      </c>
      <c r="N268" s="106">
        <v>25</v>
      </c>
      <c r="O268" s="106">
        <v>25</v>
      </c>
      <c r="P268" s="106">
        <v>25</v>
      </c>
      <c r="Q268" s="106">
        <v>25</v>
      </c>
      <c r="R268" s="106">
        <v>100</v>
      </c>
      <c r="S268" s="109" t="s">
        <v>433</v>
      </c>
      <c r="T268" s="109" t="s">
        <v>105</v>
      </c>
      <c r="U268" s="109" t="s">
        <v>96</v>
      </c>
      <c r="V268" s="109" t="s">
        <v>156</v>
      </c>
      <c r="W268" s="109" t="s">
        <v>14</v>
      </c>
      <c r="X268" s="208">
        <v>0</v>
      </c>
      <c r="Y268" s="109" t="s">
        <v>87</v>
      </c>
      <c r="Z268" s="109" t="s">
        <v>434</v>
      </c>
      <c r="AA268" s="109" t="s">
        <v>435</v>
      </c>
      <c r="AB268" s="114">
        <v>0</v>
      </c>
      <c r="AC268" s="166">
        <v>0</v>
      </c>
      <c r="AD268" s="166">
        <v>40</v>
      </c>
      <c r="AE268" s="166">
        <v>0</v>
      </c>
      <c r="AF268" s="114">
        <v>40</v>
      </c>
      <c r="AG268" s="114" t="s">
        <v>300</v>
      </c>
      <c r="AH268" s="167" t="s">
        <v>14</v>
      </c>
      <c r="AI268" s="114"/>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5"/>
      <c r="BQ268" s="115"/>
      <c r="BR268" s="115"/>
      <c r="BS268" s="115"/>
      <c r="BT268" s="115"/>
      <c r="BU268" s="115"/>
      <c r="BV268" s="115"/>
      <c r="BW268" s="115"/>
      <c r="BX268" s="115"/>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c r="CT268" s="115"/>
      <c r="CU268" s="115"/>
      <c r="CV268" s="115"/>
      <c r="CW268" s="115"/>
      <c r="CX268" s="115"/>
      <c r="CY268" s="115"/>
      <c r="CZ268" s="115"/>
      <c r="DA268" s="115"/>
      <c r="DB268" s="115"/>
      <c r="DC268" s="115"/>
      <c r="DD268" s="115"/>
      <c r="DE268" s="115"/>
      <c r="DF268" s="115"/>
      <c r="DG268" s="115"/>
      <c r="DH268" s="115"/>
      <c r="DI268" s="115"/>
      <c r="DJ268" s="115"/>
      <c r="DK268" s="115"/>
      <c r="DL268" s="115"/>
      <c r="DM268" s="115"/>
      <c r="DN268" s="115"/>
      <c r="DO268" s="115"/>
      <c r="DP268" s="115"/>
      <c r="DQ268" s="115"/>
      <c r="DR268" s="115"/>
      <c r="DS268" s="116"/>
    </row>
    <row r="269" spans="1:123" s="117" customFormat="1" ht="120" customHeight="1" x14ac:dyDescent="0.25">
      <c r="A269" s="220" t="s">
        <v>451</v>
      </c>
      <c r="B269" s="199" t="s">
        <v>452</v>
      </c>
      <c r="C269" s="106" t="s">
        <v>38</v>
      </c>
      <c r="D269" s="106" t="s">
        <v>39</v>
      </c>
      <c r="E269" s="106"/>
      <c r="F269" s="106"/>
      <c r="G269" s="106">
        <v>201747000017</v>
      </c>
      <c r="H269" s="106" t="s">
        <v>1044</v>
      </c>
      <c r="I269" s="106" t="s">
        <v>453</v>
      </c>
      <c r="J269" s="106" t="s">
        <v>454</v>
      </c>
      <c r="K269" s="108" t="s">
        <v>455</v>
      </c>
      <c r="L269" s="106">
        <v>100</v>
      </c>
      <c r="M269" s="106" t="s">
        <v>441</v>
      </c>
      <c r="N269" s="106">
        <v>30</v>
      </c>
      <c r="O269" s="106">
        <v>20</v>
      </c>
      <c r="P269" s="106">
        <v>30</v>
      </c>
      <c r="Q269" s="106">
        <v>100</v>
      </c>
      <c r="R269" s="106">
        <v>100</v>
      </c>
      <c r="S269" s="109" t="s">
        <v>345</v>
      </c>
      <c r="T269" s="109" t="s">
        <v>105</v>
      </c>
      <c r="U269" s="109" t="s">
        <v>365</v>
      </c>
      <c r="V269" s="109" t="s">
        <v>156</v>
      </c>
      <c r="W269" s="109" t="s">
        <v>14</v>
      </c>
      <c r="X269" s="207">
        <v>0</v>
      </c>
      <c r="Y269" s="109" t="s">
        <v>87</v>
      </c>
      <c r="Z269" s="109" t="s">
        <v>1062</v>
      </c>
      <c r="AA269" s="109" t="s">
        <v>1063</v>
      </c>
      <c r="AB269" s="110">
        <v>0</v>
      </c>
      <c r="AC269" s="111">
        <v>10</v>
      </c>
      <c r="AD269" s="111">
        <v>40</v>
      </c>
      <c r="AE269" s="111">
        <v>0</v>
      </c>
      <c r="AF269" s="112">
        <f t="shared" ref="AF269:AF275" si="15">AB269+AC269+AD269+AE269</f>
        <v>50</v>
      </c>
      <c r="AG269" s="113" t="s">
        <v>457</v>
      </c>
      <c r="AH269" s="113" t="s">
        <v>14</v>
      </c>
      <c r="AI269" s="114"/>
      <c r="AJ269" s="115"/>
      <c r="AK269" s="115"/>
      <c r="AL269" s="115"/>
      <c r="AM269" s="115"/>
      <c r="AN269" s="115"/>
      <c r="AO269" s="115"/>
      <c r="AP269" s="115"/>
      <c r="AQ269" s="115"/>
      <c r="AR269" s="115"/>
      <c r="AS269" s="115"/>
      <c r="AT269" s="115"/>
      <c r="AU269" s="115"/>
      <c r="AV269" s="115"/>
      <c r="AW269" s="115"/>
      <c r="AX269" s="115"/>
      <c r="AY269" s="115"/>
      <c r="AZ269" s="115"/>
      <c r="BA269" s="115"/>
      <c r="BB269" s="115"/>
      <c r="BC269" s="115"/>
      <c r="BD269" s="115"/>
      <c r="BE269" s="115"/>
      <c r="BF269" s="115"/>
      <c r="BG269" s="115"/>
      <c r="BH269" s="115"/>
      <c r="BI269" s="115"/>
      <c r="BJ269" s="115"/>
      <c r="BK269" s="115"/>
      <c r="BL269" s="115"/>
      <c r="BM269" s="115"/>
      <c r="BN269" s="115"/>
      <c r="BO269" s="115"/>
      <c r="BP269" s="115"/>
      <c r="BQ269" s="115"/>
      <c r="BR269" s="115"/>
      <c r="BS269" s="115"/>
      <c r="BT269" s="115"/>
      <c r="BU269" s="115"/>
      <c r="BV269" s="115"/>
      <c r="BW269" s="115"/>
      <c r="BX269" s="115"/>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c r="CT269" s="115"/>
      <c r="CU269" s="115"/>
      <c r="CV269" s="115"/>
      <c r="CW269" s="115"/>
      <c r="CX269" s="115"/>
      <c r="CY269" s="115"/>
      <c r="CZ269" s="115"/>
      <c r="DA269" s="115"/>
      <c r="DB269" s="115"/>
      <c r="DC269" s="115"/>
      <c r="DD269" s="115"/>
      <c r="DE269" s="115"/>
      <c r="DF269" s="115"/>
      <c r="DG269" s="115"/>
      <c r="DH269" s="115"/>
      <c r="DI269" s="115"/>
      <c r="DJ269" s="115"/>
      <c r="DK269" s="115"/>
      <c r="DL269" s="115"/>
      <c r="DM269" s="115"/>
      <c r="DN269" s="115"/>
      <c r="DO269" s="115"/>
      <c r="DP269" s="115"/>
      <c r="DQ269" s="115"/>
      <c r="DR269" s="115"/>
      <c r="DS269" s="116"/>
    </row>
    <row r="270" spans="1:123" s="117" customFormat="1" ht="135.75" customHeight="1" x14ac:dyDescent="0.25">
      <c r="A270" s="220" t="s">
        <v>451</v>
      </c>
      <c r="B270" s="199" t="s">
        <v>452</v>
      </c>
      <c r="C270" s="106" t="s">
        <v>38</v>
      </c>
      <c r="D270" s="106" t="s">
        <v>39</v>
      </c>
      <c r="E270" s="106"/>
      <c r="F270" s="106"/>
      <c r="G270" s="106">
        <v>201747000017</v>
      </c>
      <c r="H270" s="106" t="s">
        <v>1044</v>
      </c>
      <c r="I270" s="106" t="s">
        <v>453</v>
      </c>
      <c r="J270" s="106" t="s">
        <v>454</v>
      </c>
      <c r="K270" s="108" t="s">
        <v>456</v>
      </c>
      <c r="L270" s="106">
        <v>100</v>
      </c>
      <c r="M270" s="106" t="s">
        <v>441</v>
      </c>
      <c r="N270" s="106">
        <v>30</v>
      </c>
      <c r="O270" s="106">
        <v>20</v>
      </c>
      <c r="P270" s="106">
        <v>30</v>
      </c>
      <c r="Q270" s="106">
        <v>20</v>
      </c>
      <c r="R270" s="106">
        <v>100</v>
      </c>
      <c r="S270" s="109" t="s">
        <v>345</v>
      </c>
      <c r="T270" s="109" t="s">
        <v>105</v>
      </c>
      <c r="U270" s="109" t="s">
        <v>369</v>
      </c>
      <c r="V270" s="109" t="s">
        <v>156</v>
      </c>
      <c r="W270" s="109" t="s">
        <v>14</v>
      </c>
      <c r="X270" s="207">
        <v>0</v>
      </c>
      <c r="Y270" s="109" t="s">
        <v>87</v>
      </c>
      <c r="Z270" s="109" t="s">
        <v>1062</v>
      </c>
      <c r="AA270" s="109" t="s">
        <v>1063</v>
      </c>
      <c r="AB270" s="110">
        <v>25</v>
      </c>
      <c r="AC270" s="111">
        <v>25</v>
      </c>
      <c r="AD270" s="111">
        <v>25</v>
      </c>
      <c r="AE270" s="111">
        <v>0</v>
      </c>
      <c r="AF270" s="112">
        <f t="shared" si="15"/>
        <v>75</v>
      </c>
      <c r="AG270" s="113" t="s">
        <v>457</v>
      </c>
      <c r="AH270" s="113" t="s">
        <v>14</v>
      </c>
      <c r="AI270" s="114"/>
      <c r="AJ270" s="115"/>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N270" s="115"/>
      <c r="BO270" s="115"/>
      <c r="BP270" s="115"/>
      <c r="BQ270" s="115"/>
      <c r="BR270" s="115"/>
      <c r="BS270" s="115"/>
      <c r="BT270" s="115"/>
      <c r="BU270" s="115"/>
      <c r="BV270" s="115"/>
      <c r="BW270" s="115"/>
      <c r="BX270" s="115"/>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c r="CT270" s="115"/>
      <c r="CU270" s="115"/>
      <c r="CV270" s="115"/>
      <c r="CW270" s="115"/>
      <c r="CX270" s="115"/>
      <c r="CY270" s="115"/>
      <c r="CZ270" s="115"/>
      <c r="DA270" s="115"/>
      <c r="DB270" s="115"/>
      <c r="DC270" s="115"/>
      <c r="DD270" s="115"/>
      <c r="DE270" s="115"/>
      <c r="DF270" s="115"/>
      <c r="DG270" s="115"/>
      <c r="DH270" s="115"/>
      <c r="DI270" s="115"/>
      <c r="DJ270" s="115"/>
      <c r="DK270" s="115"/>
      <c r="DL270" s="115"/>
      <c r="DM270" s="115"/>
      <c r="DN270" s="115"/>
      <c r="DO270" s="115"/>
      <c r="DP270" s="115"/>
      <c r="DQ270" s="115"/>
      <c r="DR270" s="115"/>
      <c r="DS270" s="116"/>
    </row>
    <row r="271" spans="1:123" s="117" customFormat="1" ht="98.25" customHeight="1" x14ac:dyDescent="0.25">
      <c r="A271" s="220" t="s">
        <v>451</v>
      </c>
      <c r="B271" s="199" t="s">
        <v>452</v>
      </c>
      <c r="C271" s="106" t="s">
        <v>38</v>
      </c>
      <c r="D271" s="106" t="s">
        <v>39</v>
      </c>
      <c r="E271" s="106"/>
      <c r="F271" s="106"/>
      <c r="G271" s="106">
        <v>201747000017</v>
      </c>
      <c r="H271" s="106" t="s">
        <v>1044</v>
      </c>
      <c r="I271" s="106" t="s">
        <v>453</v>
      </c>
      <c r="J271" s="106" t="s">
        <v>454</v>
      </c>
      <c r="K271" s="108" t="s">
        <v>458</v>
      </c>
      <c r="L271" s="106">
        <v>29</v>
      </c>
      <c r="M271" s="106" t="s">
        <v>82</v>
      </c>
      <c r="N271" s="106"/>
      <c r="O271" s="106"/>
      <c r="P271" s="106"/>
      <c r="Q271" s="106">
        <v>29</v>
      </c>
      <c r="R271" s="106">
        <v>29</v>
      </c>
      <c r="S271" s="109" t="s">
        <v>345</v>
      </c>
      <c r="T271" s="109" t="s">
        <v>105</v>
      </c>
      <c r="U271" s="109" t="s">
        <v>96</v>
      </c>
      <c r="V271" s="109" t="s">
        <v>156</v>
      </c>
      <c r="W271" s="109" t="s">
        <v>14</v>
      </c>
      <c r="X271" s="207">
        <v>0</v>
      </c>
      <c r="Y271" s="109" t="s">
        <v>87</v>
      </c>
      <c r="Z271" s="109" t="s">
        <v>1062</v>
      </c>
      <c r="AA271" s="109" t="s">
        <v>1063</v>
      </c>
      <c r="AB271" s="110">
        <v>25</v>
      </c>
      <c r="AC271" s="111">
        <v>25</v>
      </c>
      <c r="AD271" s="111">
        <v>25</v>
      </c>
      <c r="AE271" s="111">
        <v>0</v>
      </c>
      <c r="AF271" s="112">
        <f t="shared" si="15"/>
        <v>75</v>
      </c>
      <c r="AG271" s="113" t="s">
        <v>457</v>
      </c>
      <c r="AH271" s="113" t="s">
        <v>14</v>
      </c>
      <c r="AI271" s="114"/>
      <c r="AJ271" s="115"/>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N271" s="115"/>
      <c r="BO271" s="115"/>
      <c r="BP271" s="115"/>
      <c r="BQ271" s="115"/>
      <c r="BR271" s="115"/>
      <c r="BS271" s="115"/>
      <c r="BT271" s="115"/>
      <c r="BU271" s="115"/>
      <c r="BV271" s="115"/>
      <c r="BW271" s="115"/>
      <c r="BX271" s="115"/>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c r="CT271" s="115"/>
      <c r="CU271" s="115"/>
      <c r="CV271" s="115"/>
      <c r="CW271" s="115"/>
      <c r="CX271" s="115"/>
      <c r="CY271" s="115"/>
      <c r="CZ271" s="115"/>
      <c r="DA271" s="115"/>
      <c r="DB271" s="115"/>
      <c r="DC271" s="115"/>
      <c r="DD271" s="115"/>
      <c r="DE271" s="115"/>
      <c r="DF271" s="115"/>
      <c r="DG271" s="115"/>
      <c r="DH271" s="115"/>
      <c r="DI271" s="115"/>
      <c r="DJ271" s="115"/>
      <c r="DK271" s="115"/>
      <c r="DL271" s="115"/>
      <c r="DM271" s="115"/>
      <c r="DN271" s="115"/>
      <c r="DO271" s="115"/>
      <c r="DP271" s="115"/>
      <c r="DQ271" s="115"/>
      <c r="DR271" s="115"/>
      <c r="DS271" s="116"/>
    </row>
    <row r="272" spans="1:123" s="117" customFormat="1" ht="97.5" customHeight="1" x14ac:dyDescent="0.25">
      <c r="A272" s="220" t="s">
        <v>451</v>
      </c>
      <c r="B272" s="199" t="s">
        <v>452</v>
      </c>
      <c r="C272" s="106" t="s">
        <v>38</v>
      </c>
      <c r="D272" s="106" t="s">
        <v>39</v>
      </c>
      <c r="E272" s="106"/>
      <c r="F272" s="106"/>
      <c r="G272" s="106">
        <v>201747000017</v>
      </c>
      <c r="H272" s="106" t="s">
        <v>1044</v>
      </c>
      <c r="I272" s="106" t="s">
        <v>453</v>
      </c>
      <c r="J272" s="106" t="s">
        <v>454</v>
      </c>
      <c r="K272" s="108" t="s">
        <v>460</v>
      </c>
      <c r="L272" s="106">
        <v>100</v>
      </c>
      <c r="M272" s="106" t="s">
        <v>441</v>
      </c>
      <c r="N272" s="106"/>
      <c r="O272" s="106"/>
      <c r="P272" s="106">
        <v>100</v>
      </c>
      <c r="Q272" s="106"/>
      <c r="R272" s="106">
        <v>100</v>
      </c>
      <c r="S272" s="109" t="s">
        <v>345</v>
      </c>
      <c r="T272" s="109" t="s">
        <v>105</v>
      </c>
      <c r="U272" s="109" t="s">
        <v>96</v>
      </c>
      <c r="V272" s="109" t="s">
        <v>156</v>
      </c>
      <c r="W272" s="109" t="s">
        <v>14</v>
      </c>
      <c r="X272" s="207">
        <v>0</v>
      </c>
      <c r="Y272" s="109" t="s">
        <v>87</v>
      </c>
      <c r="Z272" s="109" t="s">
        <v>1062</v>
      </c>
      <c r="AA272" s="109" t="s">
        <v>1063</v>
      </c>
      <c r="AB272" s="110">
        <v>0</v>
      </c>
      <c r="AC272" s="111">
        <v>10</v>
      </c>
      <c r="AD272" s="111">
        <v>30</v>
      </c>
      <c r="AE272" s="111">
        <v>0</v>
      </c>
      <c r="AF272" s="112">
        <f t="shared" si="15"/>
        <v>40</v>
      </c>
      <c r="AG272" s="113" t="s">
        <v>459</v>
      </c>
      <c r="AH272" s="113" t="s">
        <v>14</v>
      </c>
      <c r="AI272" s="114"/>
      <c r="AJ272" s="115"/>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N272" s="115"/>
      <c r="BO272" s="115"/>
      <c r="BP272" s="115"/>
      <c r="BQ272" s="115"/>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5"/>
      <c r="DG272" s="115"/>
      <c r="DH272" s="115"/>
      <c r="DI272" s="115"/>
      <c r="DJ272" s="115"/>
      <c r="DK272" s="115"/>
      <c r="DL272" s="115"/>
      <c r="DM272" s="115"/>
      <c r="DN272" s="115"/>
      <c r="DO272" s="115"/>
      <c r="DP272" s="115"/>
      <c r="DQ272" s="115"/>
      <c r="DR272" s="115"/>
      <c r="DS272" s="116"/>
    </row>
    <row r="273" spans="1:123" s="117" customFormat="1" ht="104.25" customHeight="1" x14ac:dyDescent="0.25">
      <c r="A273" s="220" t="s">
        <v>451</v>
      </c>
      <c r="B273" s="199" t="s">
        <v>462</v>
      </c>
      <c r="C273" s="106" t="s">
        <v>38</v>
      </c>
      <c r="D273" s="106" t="s">
        <v>40</v>
      </c>
      <c r="E273" s="106"/>
      <c r="F273" s="106"/>
      <c r="G273" s="106">
        <v>201747000017</v>
      </c>
      <c r="H273" s="106" t="s">
        <v>1044</v>
      </c>
      <c r="I273" s="106" t="s">
        <v>453</v>
      </c>
      <c r="J273" s="106" t="s">
        <v>454</v>
      </c>
      <c r="K273" s="108" t="s">
        <v>463</v>
      </c>
      <c r="L273" s="106">
        <v>29</v>
      </c>
      <c r="M273" s="106" t="s">
        <v>155</v>
      </c>
      <c r="N273" s="106"/>
      <c r="O273" s="106"/>
      <c r="P273" s="106"/>
      <c r="Q273" s="106">
        <v>29</v>
      </c>
      <c r="R273" s="106">
        <v>29</v>
      </c>
      <c r="S273" s="109" t="s">
        <v>345</v>
      </c>
      <c r="T273" s="109" t="s">
        <v>105</v>
      </c>
      <c r="U273" s="109" t="s">
        <v>96</v>
      </c>
      <c r="V273" s="109" t="s">
        <v>156</v>
      </c>
      <c r="W273" s="109" t="s">
        <v>14</v>
      </c>
      <c r="X273" s="207">
        <v>0</v>
      </c>
      <c r="Y273" s="109" t="s">
        <v>87</v>
      </c>
      <c r="Z273" s="109" t="s">
        <v>1062</v>
      </c>
      <c r="AA273" s="109" t="s">
        <v>1063</v>
      </c>
      <c r="AB273" s="110">
        <v>0</v>
      </c>
      <c r="AC273" s="111">
        <v>0</v>
      </c>
      <c r="AD273" s="111">
        <v>30</v>
      </c>
      <c r="AE273" s="111">
        <v>0</v>
      </c>
      <c r="AF273" s="112">
        <f t="shared" si="15"/>
        <v>30</v>
      </c>
      <c r="AG273" s="113" t="s">
        <v>457</v>
      </c>
      <c r="AH273" s="113" t="s">
        <v>14</v>
      </c>
      <c r="AI273" s="114"/>
      <c r="AJ273" s="115"/>
      <c r="AK273" s="115"/>
      <c r="AL273" s="115"/>
      <c r="AM273" s="115"/>
      <c r="AN273" s="115"/>
      <c r="AO273" s="115"/>
      <c r="AP273" s="115"/>
      <c r="AQ273" s="115"/>
      <c r="AR273" s="115"/>
      <c r="AS273" s="115"/>
      <c r="AT273" s="115"/>
      <c r="AU273" s="115"/>
      <c r="AV273" s="115"/>
      <c r="AW273" s="115"/>
      <c r="AX273" s="115"/>
      <c r="AY273" s="115"/>
      <c r="AZ273" s="115"/>
      <c r="BA273" s="115"/>
      <c r="BB273" s="115"/>
      <c r="BC273" s="115"/>
      <c r="BD273" s="115"/>
      <c r="BE273" s="115"/>
      <c r="BF273" s="115"/>
      <c r="BG273" s="115"/>
      <c r="BH273" s="115"/>
      <c r="BI273" s="115"/>
      <c r="BJ273" s="115"/>
      <c r="BK273" s="115"/>
      <c r="BL273" s="115"/>
      <c r="BM273" s="115"/>
      <c r="BN273" s="115"/>
      <c r="BO273" s="115"/>
      <c r="BP273" s="115"/>
      <c r="BQ273" s="115"/>
      <c r="BR273" s="115"/>
      <c r="BS273" s="115"/>
      <c r="BT273" s="115"/>
      <c r="BU273" s="115"/>
      <c r="BV273" s="115"/>
      <c r="BW273" s="115"/>
      <c r="BX273" s="115"/>
      <c r="BY273" s="115"/>
      <c r="BZ273" s="115"/>
      <c r="CA273" s="115"/>
      <c r="CB273" s="115"/>
      <c r="CC273" s="115"/>
      <c r="CD273" s="115"/>
      <c r="CE273" s="115"/>
      <c r="CF273" s="115"/>
      <c r="CG273" s="115"/>
      <c r="CH273" s="115"/>
      <c r="CI273" s="115"/>
      <c r="CJ273" s="115"/>
      <c r="CK273" s="115"/>
      <c r="CL273" s="115"/>
      <c r="CM273" s="115"/>
      <c r="CN273" s="115"/>
      <c r="CO273" s="115"/>
      <c r="CP273" s="115"/>
      <c r="CQ273" s="115"/>
      <c r="CR273" s="115"/>
      <c r="CS273" s="115"/>
      <c r="CT273" s="115"/>
      <c r="CU273" s="115"/>
      <c r="CV273" s="115"/>
      <c r="CW273" s="115"/>
      <c r="CX273" s="115"/>
      <c r="CY273" s="115"/>
      <c r="CZ273" s="115"/>
      <c r="DA273" s="115"/>
      <c r="DB273" s="115"/>
      <c r="DC273" s="115"/>
      <c r="DD273" s="115"/>
      <c r="DE273" s="115"/>
      <c r="DF273" s="115"/>
      <c r="DG273" s="115"/>
      <c r="DH273" s="115"/>
      <c r="DI273" s="115"/>
      <c r="DJ273" s="115"/>
      <c r="DK273" s="115"/>
      <c r="DL273" s="115"/>
      <c r="DM273" s="115"/>
      <c r="DN273" s="115"/>
      <c r="DO273" s="115"/>
      <c r="DP273" s="115"/>
      <c r="DQ273" s="115"/>
      <c r="DR273" s="115"/>
      <c r="DS273" s="116"/>
    </row>
    <row r="274" spans="1:123" s="117" customFormat="1" ht="93.75" customHeight="1" x14ac:dyDescent="0.25">
      <c r="A274" s="220" t="s">
        <v>451</v>
      </c>
      <c r="B274" s="199" t="s">
        <v>462</v>
      </c>
      <c r="C274" s="106" t="s">
        <v>38</v>
      </c>
      <c r="D274" s="106" t="s">
        <v>40</v>
      </c>
      <c r="E274" s="106"/>
      <c r="F274" s="106"/>
      <c r="G274" s="106">
        <v>201747000017</v>
      </c>
      <c r="H274" s="106" t="s">
        <v>1044</v>
      </c>
      <c r="I274" s="106" t="s">
        <v>464</v>
      </c>
      <c r="J274" s="106" t="s">
        <v>454</v>
      </c>
      <c r="K274" s="108" t="s">
        <v>465</v>
      </c>
      <c r="L274" s="106">
        <v>1</v>
      </c>
      <c r="M274" s="106" t="s">
        <v>155</v>
      </c>
      <c r="N274" s="106"/>
      <c r="O274" s="106"/>
      <c r="P274" s="106"/>
      <c r="Q274" s="106">
        <v>1</v>
      </c>
      <c r="R274" s="106">
        <v>1</v>
      </c>
      <c r="S274" s="109" t="s">
        <v>444</v>
      </c>
      <c r="T274" s="109" t="s">
        <v>105</v>
      </c>
      <c r="U274" s="109" t="s">
        <v>96</v>
      </c>
      <c r="V274" s="109" t="s">
        <v>156</v>
      </c>
      <c r="W274" s="109" t="s">
        <v>14</v>
      </c>
      <c r="X274" s="207">
        <v>0</v>
      </c>
      <c r="Y274" s="109" t="s">
        <v>87</v>
      </c>
      <c r="Z274" s="109" t="s">
        <v>1062</v>
      </c>
      <c r="AA274" s="109" t="s">
        <v>1063</v>
      </c>
      <c r="AB274" s="110">
        <v>25</v>
      </c>
      <c r="AC274" s="111">
        <v>0</v>
      </c>
      <c r="AD274" s="111">
        <v>65</v>
      </c>
      <c r="AE274" s="111">
        <v>0</v>
      </c>
      <c r="AF274" s="112">
        <f t="shared" si="15"/>
        <v>90</v>
      </c>
      <c r="AG274" s="113" t="s">
        <v>457</v>
      </c>
      <c r="AH274" s="113" t="s">
        <v>14</v>
      </c>
      <c r="AI274" s="114"/>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c r="BZ274" s="115"/>
      <c r="CA274" s="115"/>
      <c r="CB274" s="115"/>
      <c r="CC274" s="115"/>
      <c r="CD274" s="115"/>
      <c r="CE274" s="115"/>
      <c r="CF274" s="115"/>
      <c r="CG274" s="115"/>
      <c r="CH274" s="115"/>
      <c r="CI274" s="115"/>
      <c r="CJ274" s="115"/>
      <c r="CK274" s="115"/>
      <c r="CL274" s="115"/>
      <c r="CM274" s="115"/>
      <c r="CN274" s="115"/>
      <c r="CO274" s="115"/>
      <c r="CP274" s="115"/>
      <c r="CQ274" s="115"/>
      <c r="CR274" s="115"/>
      <c r="CS274" s="115"/>
      <c r="CT274" s="115"/>
      <c r="CU274" s="115"/>
      <c r="CV274" s="115"/>
      <c r="CW274" s="115"/>
      <c r="CX274" s="115"/>
      <c r="CY274" s="115"/>
      <c r="CZ274" s="115"/>
      <c r="DA274" s="115"/>
      <c r="DB274" s="115"/>
      <c r="DC274" s="115"/>
      <c r="DD274" s="115"/>
      <c r="DE274" s="115"/>
      <c r="DF274" s="115"/>
      <c r="DG274" s="115"/>
      <c r="DH274" s="115"/>
      <c r="DI274" s="115"/>
      <c r="DJ274" s="115"/>
      <c r="DK274" s="115"/>
      <c r="DL274" s="115"/>
      <c r="DM274" s="115"/>
      <c r="DN274" s="115"/>
      <c r="DO274" s="115"/>
      <c r="DP274" s="115"/>
      <c r="DQ274" s="115"/>
      <c r="DR274" s="115"/>
      <c r="DS274" s="116"/>
    </row>
    <row r="275" spans="1:123" s="117" customFormat="1" ht="88.5" customHeight="1" x14ac:dyDescent="0.25">
      <c r="A275" s="220" t="s">
        <v>451</v>
      </c>
      <c r="B275" s="199" t="s">
        <v>462</v>
      </c>
      <c r="C275" s="106" t="s">
        <v>38</v>
      </c>
      <c r="D275" s="106" t="s">
        <v>40</v>
      </c>
      <c r="E275" s="106"/>
      <c r="F275" s="106"/>
      <c r="G275" s="106">
        <v>201747000017</v>
      </c>
      <c r="H275" s="106" t="s">
        <v>1044</v>
      </c>
      <c r="I275" s="106" t="s">
        <v>464</v>
      </c>
      <c r="J275" s="106" t="s">
        <v>454</v>
      </c>
      <c r="K275" s="108" t="s">
        <v>466</v>
      </c>
      <c r="L275" s="106">
        <v>100</v>
      </c>
      <c r="M275" s="106" t="s">
        <v>441</v>
      </c>
      <c r="N275" s="106">
        <v>25</v>
      </c>
      <c r="O275" s="106">
        <v>25</v>
      </c>
      <c r="P275" s="106">
        <v>25</v>
      </c>
      <c r="Q275" s="106">
        <v>25</v>
      </c>
      <c r="R275" s="106">
        <v>100</v>
      </c>
      <c r="S275" s="109" t="s">
        <v>444</v>
      </c>
      <c r="T275" s="109" t="s">
        <v>105</v>
      </c>
      <c r="U275" s="109" t="s">
        <v>96</v>
      </c>
      <c r="V275" s="109" t="s">
        <v>156</v>
      </c>
      <c r="W275" s="109" t="s">
        <v>14</v>
      </c>
      <c r="X275" s="207">
        <v>0</v>
      </c>
      <c r="Y275" s="109" t="s">
        <v>87</v>
      </c>
      <c r="Z275" s="109" t="s">
        <v>1062</v>
      </c>
      <c r="AA275" s="109" t="s">
        <v>1063</v>
      </c>
      <c r="AB275" s="110">
        <v>0</v>
      </c>
      <c r="AC275" s="111">
        <v>0</v>
      </c>
      <c r="AD275" s="111">
        <v>0</v>
      </c>
      <c r="AE275" s="111">
        <v>0</v>
      </c>
      <c r="AF275" s="112">
        <f t="shared" si="15"/>
        <v>0</v>
      </c>
      <c r="AG275" s="113" t="s">
        <v>457</v>
      </c>
      <c r="AH275" s="113" t="s">
        <v>14</v>
      </c>
      <c r="AI275" s="114"/>
      <c r="AJ275" s="115"/>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N275" s="115"/>
      <c r="BO275" s="115"/>
      <c r="BP275" s="115"/>
      <c r="BQ275" s="115"/>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5"/>
      <c r="DG275" s="115"/>
      <c r="DH275" s="115"/>
      <c r="DI275" s="115"/>
      <c r="DJ275" s="115"/>
      <c r="DK275" s="115"/>
      <c r="DL275" s="115"/>
      <c r="DM275" s="115"/>
      <c r="DN275" s="115"/>
      <c r="DO275" s="115"/>
      <c r="DP275" s="115"/>
      <c r="DQ275" s="115"/>
      <c r="DR275" s="115"/>
      <c r="DS275" s="116"/>
    </row>
    <row r="276" spans="1:123" s="117" customFormat="1" ht="83.25" customHeight="1" x14ac:dyDescent="0.25">
      <c r="A276" s="220" t="s">
        <v>451</v>
      </c>
      <c r="B276" s="199" t="s">
        <v>462</v>
      </c>
      <c r="C276" s="106" t="s">
        <v>38</v>
      </c>
      <c r="D276" s="106" t="s">
        <v>40</v>
      </c>
      <c r="E276" s="106"/>
      <c r="F276" s="106"/>
      <c r="G276" s="106">
        <v>201747000017</v>
      </c>
      <c r="H276" s="106" t="s">
        <v>1044</v>
      </c>
      <c r="I276" s="106" t="s">
        <v>464</v>
      </c>
      <c r="J276" s="106" t="s">
        <v>454</v>
      </c>
      <c r="K276" s="108" t="s">
        <v>467</v>
      </c>
      <c r="L276" s="106">
        <v>1</v>
      </c>
      <c r="M276" s="106" t="s">
        <v>155</v>
      </c>
      <c r="N276" s="106"/>
      <c r="O276" s="106"/>
      <c r="P276" s="106"/>
      <c r="Q276" s="106">
        <v>1</v>
      </c>
      <c r="R276" s="106">
        <v>1</v>
      </c>
      <c r="S276" s="109" t="s">
        <v>444</v>
      </c>
      <c r="T276" s="109" t="s">
        <v>105</v>
      </c>
      <c r="U276" s="109" t="s">
        <v>96</v>
      </c>
      <c r="V276" s="109" t="s">
        <v>156</v>
      </c>
      <c r="W276" s="109" t="s">
        <v>14</v>
      </c>
      <c r="X276" s="207">
        <v>0</v>
      </c>
      <c r="Y276" s="109" t="s">
        <v>87</v>
      </c>
      <c r="Z276" s="109" t="s">
        <v>1062</v>
      </c>
      <c r="AA276" s="109" t="s">
        <v>1063</v>
      </c>
      <c r="AB276" s="110">
        <v>0</v>
      </c>
      <c r="AC276" s="111">
        <v>0</v>
      </c>
      <c r="AD276" s="111">
        <v>0</v>
      </c>
      <c r="AE276" s="111">
        <v>0</v>
      </c>
      <c r="AF276" s="112">
        <v>0</v>
      </c>
      <c r="AG276" s="113" t="s">
        <v>457</v>
      </c>
      <c r="AH276" s="113" t="s">
        <v>14</v>
      </c>
      <c r="AI276" s="114"/>
      <c r="AJ276" s="115"/>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c r="BM276" s="115"/>
      <c r="BN276" s="115"/>
      <c r="BO276" s="115"/>
      <c r="BP276" s="115"/>
      <c r="BQ276" s="115"/>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5"/>
      <c r="DG276" s="115"/>
      <c r="DH276" s="115"/>
      <c r="DI276" s="115"/>
      <c r="DJ276" s="115"/>
      <c r="DK276" s="115"/>
      <c r="DL276" s="115"/>
      <c r="DM276" s="115"/>
      <c r="DN276" s="115"/>
      <c r="DO276" s="115"/>
      <c r="DP276" s="115"/>
      <c r="DQ276" s="115"/>
      <c r="DR276" s="115"/>
      <c r="DS276" s="116"/>
    </row>
    <row r="277" spans="1:123" s="117" customFormat="1" ht="85.5" customHeight="1" x14ac:dyDescent="0.25">
      <c r="A277" s="220" t="s">
        <v>451</v>
      </c>
      <c r="B277" s="199" t="s">
        <v>452</v>
      </c>
      <c r="C277" s="106" t="s">
        <v>38</v>
      </c>
      <c r="D277" s="106" t="s">
        <v>39</v>
      </c>
      <c r="E277" s="106"/>
      <c r="F277" s="106"/>
      <c r="G277" s="106">
        <v>201747000017</v>
      </c>
      <c r="H277" s="106" t="s">
        <v>1044</v>
      </c>
      <c r="I277" s="106" t="s">
        <v>453</v>
      </c>
      <c r="J277" s="106" t="s">
        <v>454</v>
      </c>
      <c r="K277" s="108" t="s">
        <v>468</v>
      </c>
      <c r="L277" s="106">
        <v>29</v>
      </c>
      <c r="M277" s="106" t="s">
        <v>155</v>
      </c>
      <c r="N277" s="106"/>
      <c r="O277" s="106"/>
      <c r="P277" s="106">
        <v>29</v>
      </c>
      <c r="Q277" s="106"/>
      <c r="R277" s="106">
        <v>29</v>
      </c>
      <c r="S277" s="109" t="s">
        <v>444</v>
      </c>
      <c r="T277" s="109" t="s">
        <v>105</v>
      </c>
      <c r="U277" s="109"/>
      <c r="V277" s="109" t="s">
        <v>156</v>
      </c>
      <c r="W277" s="109" t="s">
        <v>14</v>
      </c>
      <c r="X277" s="207">
        <v>0</v>
      </c>
      <c r="Y277" s="109" t="s">
        <v>87</v>
      </c>
      <c r="Z277" s="109" t="s">
        <v>1062</v>
      </c>
      <c r="AA277" s="109" t="s">
        <v>1063</v>
      </c>
      <c r="AB277" s="290">
        <v>0</v>
      </c>
      <c r="AC277" s="291">
        <v>0</v>
      </c>
      <c r="AD277" s="291">
        <v>65</v>
      </c>
      <c r="AE277" s="291"/>
      <c r="AF277" s="292">
        <f t="shared" ref="AF277" si="16">AB277+AC277+AD277+AE277</f>
        <v>65</v>
      </c>
      <c r="AG277" s="113" t="s">
        <v>461</v>
      </c>
      <c r="AH277" s="113" t="s">
        <v>14</v>
      </c>
      <c r="AI277" s="114"/>
      <c r="AJ277" s="115"/>
      <c r="AK277" s="115"/>
      <c r="AL277" s="115"/>
      <c r="AM277" s="115"/>
      <c r="AN277" s="115"/>
      <c r="AO277" s="115"/>
      <c r="AP277" s="115"/>
      <c r="AQ277" s="115"/>
      <c r="AR277" s="115"/>
      <c r="AS277" s="115"/>
      <c r="AT277" s="115"/>
      <c r="AU277" s="115"/>
      <c r="AV277" s="115"/>
      <c r="AW277" s="115"/>
      <c r="AX277" s="115"/>
      <c r="AY277" s="115"/>
      <c r="AZ277" s="115"/>
      <c r="BA277" s="115"/>
      <c r="BB277" s="115"/>
      <c r="BC277" s="115"/>
      <c r="BD277" s="115"/>
      <c r="BE277" s="115"/>
      <c r="BF277" s="115"/>
      <c r="BG277" s="115"/>
      <c r="BH277" s="115"/>
      <c r="BI277" s="115"/>
      <c r="BJ277" s="115"/>
      <c r="BK277" s="115"/>
      <c r="BL277" s="115"/>
      <c r="BM277" s="115"/>
      <c r="BN277" s="115"/>
      <c r="BO277" s="115"/>
      <c r="BP277" s="115"/>
      <c r="BQ277" s="115"/>
      <c r="BR277" s="115"/>
      <c r="BS277" s="115"/>
      <c r="BT277" s="115"/>
      <c r="BU277" s="115"/>
      <c r="BV277" s="115"/>
      <c r="BW277" s="115"/>
      <c r="BX277" s="115"/>
      <c r="BY277" s="115"/>
      <c r="BZ277" s="115"/>
      <c r="CA277" s="115"/>
      <c r="CB277" s="115"/>
      <c r="CC277" s="115"/>
      <c r="CD277" s="115"/>
      <c r="CE277" s="115"/>
      <c r="CF277" s="115"/>
      <c r="CG277" s="115"/>
      <c r="CH277" s="115"/>
      <c r="CI277" s="115"/>
      <c r="CJ277" s="115"/>
      <c r="CK277" s="115"/>
      <c r="CL277" s="115"/>
      <c r="CM277" s="115"/>
      <c r="CN277" s="115"/>
      <c r="CO277" s="115"/>
      <c r="CP277" s="115"/>
      <c r="CQ277" s="115"/>
      <c r="CR277" s="115"/>
      <c r="CS277" s="115"/>
      <c r="CT277" s="115"/>
      <c r="CU277" s="115"/>
      <c r="CV277" s="115"/>
      <c r="CW277" s="115"/>
      <c r="CX277" s="115"/>
      <c r="CY277" s="115"/>
      <c r="CZ277" s="115"/>
      <c r="DA277" s="115"/>
      <c r="DB277" s="115"/>
      <c r="DC277" s="115"/>
      <c r="DD277" s="115"/>
      <c r="DE277" s="115"/>
      <c r="DF277" s="115"/>
      <c r="DG277" s="115"/>
      <c r="DH277" s="115"/>
      <c r="DI277" s="115"/>
      <c r="DJ277" s="115"/>
      <c r="DK277" s="115"/>
      <c r="DL277" s="115"/>
      <c r="DM277" s="115"/>
      <c r="DN277" s="115"/>
      <c r="DO277" s="115"/>
      <c r="DP277" s="115"/>
      <c r="DQ277" s="115"/>
      <c r="DR277" s="115"/>
      <c r="DS277" s="116"/>
    </row>
    <row r="278" spans="1:123" s="117" customFormat="1" ht="111" customHeight="1" x14ac:dyDescent="0.25">
      <c r="A278" s="105" t="s">
        <v>470</v>
      </c>
      <c r="B278" s="199" t="s">
        <v>471</v>
      </c>
      <c r="C278" s="106" t="s">
        <v>25</v>
      </c>
      <c r="D278" s="106" t="s">
        <v>472</v>
      </c>
      <c r="E278" s="106"/>
      <c r="F278" s="106"/>
      <c r="G278" s="106">
        <v>201747000017</v>
      </c>
      <c r="H278" s="106" t="s">
        <v>1044</v>
      </c>
      <c r="I278" s="106" t="s">
        <v>473</v>
      </c>
      <c r="J278" s="106" t="s">
        <v>474</v>
      </c>
      <c r="K278" s="108" t="s">
        <v>1009</v>
      </c>
      <c r="L278" s="106">
        <v>7</v>
      </c>
      <c r="M278" s="106" t="s">
        <v>155</v>
      </c>
      <c r="N278" s="106">
        <v>1</v>
      </c>
      <c r="O278" s="106">
        <v>2</v>
      </c>
      <c r="P278" s="106">
        <v>2</v>
      </c>
      <c r="Q278" s="106">
        <v>2</v>
      </c>
      <c r="R278" s="106">
        <v>7</v>
      </c>
      <c r="S278" s="109" t="s">
        <v>444</v>
      </c>
      <c r="T278" s="109" t="s">
        <v>99</v>
      </c>
      <c r="U278" s="109" t="s">
        <v>475</v>
      </c>
      <c r="V278" s="109" t="s">
        <v>156</v>
      </c>
      <c r="W278" s="109" t="s">
        <v>14</v>
      </c>
      <c r="X278" s="207">
        <v>30690000</v>
      </c>
      <c r="Y278" s="109" t="s">
        <v>87</v>
      </c>
      <c r="Z278" s="109" t="s">
        <v>476</v>
      </c>
      <c r="AA278" s="109" t="s">
        <v>477</v>
      </c>
      <c r="AB278" s="285">
        <v>0</v>
      </c>
      <c r="AC278" s="286">
        <v>0</v>
      </c>
      <c r="AD278" s="286">
        <v>5</v>
      </c>
      <c r="AE278" s="286"/>
      <c r="AF278" s="287">
        <f t="shared" ref="AF278:AF341" si="17">AB278+AC278+AD278+AE278</f>
        <v>5</v>
      </c>
      <c r="AG278" s="113" t="s">
        <v>478</v>
      </c>
      <c r="AH278" s="113" t="s">
        <v>14</v>
      </c>
      <c r="AI278" s="114"/>
      <c r="AJ278" s="115"/>
      <c r="AK278" s="115"/>
      <c r="AL278" s="115"/>
      <c r="AM278" s="115"/>
      <c r="AN278" s="115"/>
      <c r="AO278" s="115"/>
      <c r="AP278" s="115"/>
      <c r="AQ278" s="115"/>
      <c r="AR278" s="115"/>
      <c r="AS278" s="115"/>
      <c r="AT278" s="115"/>
      <c r="AU278" s="115"/>
      <c r="AV278" s="115"/>
      <c r="AW278" s="115"/>
      <c r="AX278" s="115"/>
      <c r="AY278" s="115"/>
      <c r="AZ278" s="115"/>
      <c r="BA278" s="115"/>
      <c r="BB278" s="115"/>
      <c r="BC278" s="115"/>
      <c r="BD278" s="115"/>
      <c r="BE278" s="115"/>
      <c r="BF278" s="115"/>
      <c r="BG278" s="115"/>
      <c r="BH278" s="115"/>
      <c r="BI278" s="115"/>
      <c r="BJ278" s="115"/>
      <c r="BK278" s="115"/>
      <c r="BL278" s="115"/>
      <c r="BM278" s="115"/>
      <c r="BN278" s="115"/>
      <c r="BO278" s="115"/>
      <c r="BP278" s="115"/>
      <c r="BQ278" s="115"/>
      <c r="BR278" s="115"/>
      <c r="BS278" s="115"/>
      <c r="BT278" s="115"/>
      <c r="BU278" s="115"/>
      <c r="BV278" s="115"/>
      <c r="BW278" s="115"/>
      <c r="BX278" s="115"/>
      <c r="BY278" s="115"/>
      <c r="BZ278" s="115"/>
      <c r="CA278" s="115"/>
      <c r="CB278" s="115"/>
      <c r="CC278" s="115"/>
      <c r="CD278" s="115"/>
      <c r="CE278" s="115"/>
      <c r="CF278" s="115"/>
      <c r="CG278" s="115"/>
      <c r="CH278" s="115"/>
      <c r="CI278" s="115"/>
      <c r="CJ278" s="115"/>
      <c r="CK278" s="115"/>
      <c r="CL278" s="115"/>
      <c r="CM278" s="115"/>
      <c r="CN278" s="115"/>
      <c r="CO278" s="115"/>
      <c r="CP278" s="115"/>
      <c r="CQ278" s="115"/>
      <c r="CR278" s="115"/>
      <c r="CS278" s="115"/>
      <c r="CT278" s="115"/>
      <c r="CU278" s="115"/>
      <c r="CV278" s="115"/>
      <c r="CW278" s="115"/>
      <c r="CX278" s="115"/>
      <c r="CY278" s="115"/>
      <c r="CZ278" s="115"/>
      <c r="DA278" s="115"/>
      <c r="DB278" s="115"/>
      <c r="DC278" s="115"/>
      <c r="DD278" s="115"/>
      <c r="DE278" s="115"/>
      <c r="DF278" s="115"/>
      <c r="DG278" s="115"/>
      <c r="DH278" s="115"/>
      <c r="DI278" s="115"/>
      <c r="DJ278" s="115"/>
      <c r="DK278" s="115"/>
      <c r="DL278" s="115"/>
      <c r="DM278" s="115"/>
      <c r="DN278" s="115"/>
      <c r="DO278" s="115"/>
      <c r="DP278" s="115"/>
      <c r="DQ278" s="115"/>
      <c r="DR278" s="115"/>
      <c r="DS278" s="116"/>
    </row>
    <row r="279" spans="1:123" s="117" customFormat="1" ht="109.5" customHeight="1" x14ac:dyDescent="0.25">
      <c r="A279" s="105" t="s">
        <v>470</v>
      </c>
      <c r="B279" s="199" t="s">
        <v>471</v>
      </c>
      <c r="C279" s="106" t="s">
        <v>25</v>
      </c>
      <c r="D279" s="106" t="s">
        <v>472</v>
      </c>
      <c r="E279" s="106"/>
      <c r="F279" s="106"/>
      <c r="G279" s="106">
        <v>201747000017</v>
      </c>
      <c r="H279" s="106" t="s">
        <v>1044</v>
      </c>
      <c r="I279" s="106" t="s">
        <v>473</v>
      </c>
      <c r="J279" s="106" t="s">
        <v>474</v>
      </c>
      <c r="K279" s="108" t="s">
        <v>1010</v>
      </c>
      <c r="L279" s="106">
        <v>14</v>
      </c>
      <c r="M279" s="106" t="s">
        <v>155</v>
      </c>
      <c r="N279" s="106">
        <v>0</v>
      </c>
      <c r="O279" s="106">
        <v>5</v>
      </c>
      <c r="P279" s="106">
        <v>5</v>
      </c>
      <c r="Q279" s="106">
        <v>4</v>
      </c>
      <c r="R279" s="106">
        <v>14</v>
      </c>
      <c r="S279" s="109" t="s">
        <v>414</v>
      </c>
      <c r="T279" s="109" t="s">
        <v>479</v>
      </c>
      <c r="U279" s="109" t="s">
        <v>475</v>
      </c>
      <c r="V279" s="109" t="s">
        <v>156</v>
      </c>
      <c r="W279" s="109" t="s">
        <v>14</v>
      </c>
      <c r="X279" s="207">
        <v>26690000</v>
      </c>
      <c r="Y279" s="109" t="s">
        <v>87</v>
      </c>
      <c r="Z279" s="109" t="s">
        <v>476</v>
      </c>
      <c r="AA279" s="109" t="s">
        <v>477</v>
      </c>
      <c r="AB279" s="285">
        <v>0</v>
      </c>
      <c r="AC279" s="286">
        <v>10</v>
      </c>
      <c r="AD279" s="286">
        <v>20</v>
      </c>
      <c r="AE279" s="286"/>
      <c r="AF279" s="287">
        <f t="shared" si="17"/>
        <v>30</v>
      </c>
      <c r="AG279" s="113" t="s">
        <v>480</v>
      </c>
      <c r="AH279" s="113" t="s">
        <v>14</v>
      </c>
      <c r="AI279" s="114"/>
      <c r="AJ279" s="115"/>
      <c r="AK279" s="115"/>
      <c r="AL279" s="115"/>
      <c r="AM279" s="115"/>
      <c r="AN279" s="115"/>
      <c r="AO279" s="115"/>
      <c r="AP279" s="115"/>
      <c r="AQ279" s="115"/>
      <c r="AR279" s="115"/>
      <c r="AS279" s="115"/>
      <c r="AT279" s="115"/>
      <c r="AU279" s="115"/>
      <c r="AV279" s="115"/>
      <c r="AW279" s="115"/>
      <c r="AX279" s="115"/>
      <c r="AY279" s="115"/>
      <c r="AZ279" s="115"/>
      <c r="BA279" s="115"/>
      <c r="BB279" s="115"/>
      <c r="BC279" s="115"/>
      <c r="BD279" s="115"/>
      <c r="BE279" s="115"/>
      <c r="BF279" s="115"/>
      <c r="BG279" s="115"/>
      <c r="BH279" s="115"/>
      <c r="BI279" s="115"/>
      <c r="BJ279" s="115"/>
      <c r="BK279" s="115"/>
      <c r="BL279" s="115"/>
      <c r="BM279" s="115"/>
      <c r="BN279" s="115"/>
      <c r="BO279" s="115"/>
      <c r="BP279" s="115"/>
      <c r="BQ279" s="115"/>
      <c r="BR279" s="115"/>
      <c r="BS279" s="115"/>
      <c r="BT279" s="115"/>
      <c r="BU279" s="115"/>
      <c r="BV279" s="115"/>
      <c r="BW279" s="115"/>
      <c r="BX279" s="115"/>
      <c r="BY279" s="115"/>
      <c r="BZ279" s="115"/>
      <c r="CA279" s="115"/>
      <c r="CB279" s="115"/>
      <c r="CC279" s="115"/>
      <c r="CD279" s="115"/>
      <c r="CE279" s="115"/>
      <c r="CF279" s="115"/>
      <c r="CG279" s="115"/>
      <c r="CH279" s="115"/>
      <c r="CI279" s="115"/>
      <c r="CJ279" s="115"/>
      <c r="CK279" s="115"/>
      <c r="CL279" s="115"/>
      <c r="CM279" s="115"/>
      <c r="CN279" s="115"/>
      <c r="CO279" s="115"/>
      <c r="CP279" s="115"/>
      <c r="CQ279" s="115"/>
      <c r="CR279" s="115"/>
      <c r="CS279" s="115"/>
      <c r="CT279" s="115"/>
      <c r="CU279" s="115"/>
      <c r="CV279" s="115"/>
      <c r="CW279" s="115"/>
      <c r="CX279" s="115"/>
      <c r="CY279" s="115"/>
      <c r="CZ279" s="115"/>
      <c r="DA279" s="115"/>
      <c r="DB279" s="115"/>
      <c r="DC279" s="115"/>
      <c r="DD279" s="115"/>
      <c r="DE279" s="115"/>
      <c r="DF279" s="115"/>
      <c r="DG279" s="115"/>
      <c r="DH279" s="115"/>
      <c r="DI279" s="115"/>
      <c r="DJ279" s="115"/>
      <c r="DK279" s="115"/>
      <c r="DL279" s="115"/>
      <c r="DM279" s="115"/>
      <c r="DN279" s="115"/>
      <c r="DO279" s="115"/>
      <c r="DP279" s="115"/>
      <c r="DQ279" s="115"/>
      <c r="DR279" s="115"/>
      <c r="DS279" s="116"/>
    </row>
    <row r="280" spans="1:123" s="117" customFormat="1" ht="142.5" customHeight="1" x14ac:dyDescent="0.25">
      <c r="A280" s="105" t="s">
        <v>470</v>
      </c>
      <c r="B280" s="199" t="s">
        <v>471</v>
      </c>
      <c r="C280" s="106" t="s">
        <v>25</v>
      </c>
      <c r="D280" s="106" t="s">
        <v>472</v>
      </c>
      <c r="E280" s="106"/>
      <c r="F280" s="106"/>
      <c r="G280" s="106">
        <v>201747000017</v>
      </c>
      <c r="H280" s="106" t="s">
        <v>1044</v>
      </c>
      <c r="I280" s="106" t="s">
        <v>481</v>
      </c>
      <c r="J280" s="106" t="s">
        <v>474</v>
      </c>
      <c r="K280" s="108" t="s">
        <v>482</v>
      </c>
      <c r="L280" s="106">
        <v>100</v>
      </c>
      <c r="M280" s="106" t="s">
        <v>441</v>
      </c>
      <c r="N280" s="106">
        <v>10</v>
      </c>
      <c r="O280" s="106">
        <v>20</v>
      </c>
      <c r="P280" s="106">
        <v>30</v>
      </c>
      <c r="Q280" s="106">
        <v>40</v>
      </c>
      <c r="R280" s="106">
        <v>100</v>
      </c>
      <c r="S280" s="109" t="s">
        <v>444</v>
      </c>
      <c r="T280" s="109" t="s">
        <v>99</v>
      </c>
      <c r="U280" s="109" t="s">
        <v>475</v>
      </c>
      <c r="V280" s="109" t="s">
        <v>156</v>
      </c>
      <c r="W280" s="109" t="s">
        <v>14</v>
      </c>
      <c r="X280" s="207">
        <v>23690000</v>
      </c>
      <c r="Y280" s="109" t="s">
        <v>87</v>
      </c>
      <c r="Z280" s="109" t="s">
        <v>476</v>
      </c>
      <c r="AA280" s="109" t="s">
        <v>477</v>
      </c>
      <c r="AB280" s="285">
        <v>0</v>
      </c>
      <c r="AC280" s="286">
        <v>0</v>
      </c>
      <c r="AD280" s="286">
        <v>10</v>
      </c>
      <c r="AE280" s="286"/>
      <c r="AF280" s="288">
        <f t="shared" si="17"/>
        <v>10</v>
      </c>
      <c r="AG280" s="113" t="s">
        <v>483</v>
      </c>
      <c r="AH280" s="113" t="s">
        <v>14</v>
      </c>
      <c r="AI280" s="114"/>
      <c r="AJ280" s="115"/>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c r="BM280" s="115"/>
      <c r="BN280" s="115"/>
      <c r="BO280" s="115"/>
      <c r="BP280" s="115"/>
      <c r="BQ280" s="115"/>
      <c r="BR280" s="115"/>
      <c r="BS280" s="115"/>
      <c r="BT280" s="115"/>
      <c r="BU280" s="115"/>
      <c r="BV280" s="115"/>
      <c r="BW280" s="115"/>
      <c r="BX280" s="115"/>
      <c r="BY280" s="115"/>
      <c r="BZ280" s="115"/>
      <c r="CA280" s="115"/>
      <c r="CB280" s="115"/>
      <c r="CC280" s="115"/>
      <c r="CD280" s="115"/>
      <c r="CE280" s="115"/>
      <c r="CF280" s="115"/>
      <c r="CG280" s="115"/>
      <c r="CH280" s="115"/>
      <c r="CI280" s="115"/>
      <c r="CJ280" s="115"/>
      <c r="CK280" s="115"/>
      <c r="CL280" s="115"/>
      <c r="CM280" s="115"/>
      <c r="CN280" s="115"/>
      <c r="CO280" s="115"/>
      <c r="CP280" s="115"/>
      <c r="CQ280" s="115"/>
      <c r="CR280" s="115"/>
      <c r="CS280" s="115"/>
      <c r="CT280" s="115"/>
      <c r="CU280" s="115"/>
      <c r="CV280" s="115"/>
      <c r="CW280" s="115"/>
      <c r="CX280" s="115"/>
      <c r="CY280" s="115"/>
      <c r="CZ280" s="115"/>
      <c r="DA280" s="115"/>
      <c r="DB280" s="115"/>
      <c r="DC280" s="115"/>
      <c r="DD280" s="115"/>
      <c r="DE280" s="115"/>
      <c r="DF280" s="115"/>
      <c r="DG280" s="115"/>
      <c r="DH280" s="115"/>
      <c r="DI280" s="115"/>
      <c r="DJ280" s="115"/>
      <c r="DK280" s="115"/>
      <c r="DL280" s="115"/>
      <c r="DM280" s="115"/>
      <c r="DN280" s="115"/>
      <c r="DO280" s="115"/>
      <c r="DP280" s="115"/>
      <c r="DQ280" s="115"/>
      <c r="DR280" s="115"/>
      <c r="DS280" s="116"/>
    </row>
    <row r="281" spans="1:123" s="117" customFormat="1" ht="102" customHeight="1" x14ac:dyDescent="0.25">
      <c r="A281" s="105" t="s">
        <v>470</v>
      </c>
      <c r="B281" s="199" t="s">
        <v>484</v>
      </c>
      <c r="C281" s="106" t="s">
        <v>25</v>
      </c>
      <c r="D281" s="106" t="s">
        <v>485</v>
      </c>
      <c r="E281" s="106"/>
      <c r="F281" s="106"/>
      <c r="G281" s="106">
        <v>201747000017</v>
      </c>
      <c r="H281" s="106" t="s">
        <v>1044</v>
      </c>
      <c r="I281" s="106" t="s">
        <v>486</v>
      </c>
      <c r="J281" s="106" t="s">
        <v>474</v>
      </c>
      <c r="K281" s="108" t="s">
        <v>487</v>
      </c>
      <c r="L281" s="106">
        <v>100</v>
      </c>
      <c r="M281" s="106" t="s">
        <v>441</v>
      </c>
      <c r="N281" s="106">
        <v>50</v>
      </c>
      <c r="O281" s="106">
        <v>50</v>
      </c>
      <c r="P281" s="106"/>
      <c r="Q281" s="106"/>
      <c r="R281" s="106">
        <v>100</v>
      </c>
      <c r="S281" s="109" t="s">
        <v>444</v>
      </c>
      <c r="T281" s="109" t="s">
        <v>99</v>
      </c>
      <c r="U281" s="109" t="s">
        <v>475</v>
      </c>
      <c r="V281" s="109" t="s">
        <v>156</v>
      </c>
      <c r="W281" s="109" t="s">
        <v>14</v>
      </c>
      <c r="X281" s="207">
        <v>37690000</v>
      </c>
      <c r="Y281" s="109" t="s">
        <v>87</v>
      </c>
      <c r="Z281" s="109" t="s">
        <v>476</v>
      </c>
      <c r="AA281" s="109" t="s">
        <v>477</v>
      </c>
      <c r="AB281" s="285">
        <v>0</v>
      </c>
      <c r="AC281" s="286">
        <v>0</v>
      </c>
      <c r="AD281" s="286">
        <v>30</v>
      </c>
      <c r="AE281" s="286"/>
      <c r="AF281" s="288">
        <f t="shared" si="17"/>
        <v>30</v>
      </c>
      <c r="AG281" s="113" t="s">
        <v>488</v>
      </c>
      <c r="AH281" s="113" t="s">
        <v>14</v>
      </c>
      <c r="AI281" s="114"/>
      <c r="AJ281" s="115"/>
      <c r="AK281" s="115"/>
      <c r="AL281" s="115"/>
      <c r="AM281" s="115"/>
      <c r="AN281" s="115"/>
      <c r="AO281" s="115"/>
      <c r="AP281" s="115"/>
      <c r="AQ281" s="115"/>
      <c r="AR281" s="115"/>
      <c r="AS281" s="115"/>
      <c r="AT281" s="115"/>
      <c r="AU281" s="115"/>
      <c r="AV281" s="115"/>
      <c r="AW281" s="115"/>
      <c r="AX281" s="115"/>
      <c r="AY281" s="115"/>
      <c r="AZ281" s="115"/>
      <c r="BA281" s="115"/>
      <c r="BB281" s="115"/>
      <c r="BC281" s="115"/>
      <c r="BD281" s="115"/>
      <c r="BE281" s="115"/>
      <c r="BF281" s="115"/>
      <c r="BG281" s="115"/>
      <c r="BH281" s="115"/>
      <c r="BI281" s="115"/>
      <c r="BJ281" s="115"/>
      <c r="BK281" s="115"/>
      <c r="BL281" s="115"/>
      <c r="BM281" s="115"/>
      <c r="BN281" s="115"/>
      <c r="BO281" s="115"/>
      <c r="BP281" s="115"/>
      <c r="BQ281" s="115"/>
      <c r="BR281" s="115"/>
      <c r="BS281" s="115"/>
      <c r="BT281" s="115"/>
      <c r="BU281" s="115"/>
      <c r="BV281" s="115"/>
      <c r="BW281" s="115"/>
      <c r="BX281" s="115"/>
      <c r="BY281" s="115"/>
      <c r="BZ281" s="115"/>
      <c r="CA281" s="115"/>
      <c r="CB281" s="115"/>
      <c r="CC281" s="115"/>
      <c r="CD281" s="115"/>
      <c r="CE281" s="115"/>
      <c r="CF281" s="115"/>
      <c r="CG281" s="115"/>
      <c r="CH281" s="115"/>
      <c r="CI281" s="115"/>
      <c r="CJ281" s="115"/>
      <c r="CK281" s="115"/>
      <c r="CL281" s="115"/>
      <c r="CM281" s="115"/>
      <c r="CN281" s="115"/>
      <c r="CO281" s="115"/>
      <c r="CP281" s="115"/>
      <c r="CQ281" s="115"/>
      <c r="CR281" s="115"/>
      <c r="CS281" s="115"/>
      <c r="CT281" s="115"/>
      <c r="CU281" s="115"/>
      <c r="CV281" s="115"/>
      <c r="CW281" s="115"/>
      <c r="CX281" s="115"/>
      <c r="CY281" s="115"/>
      <c r="CZ281" s="115"/>
      <c r="DA281" s="115"/>
      <c r="DB281" s="115"/>
      <c r="DC281" s="115"/>
      <c r="DD281" s="115"/>
      <c r="DE281" s="115"/>
      <c r="DF281" s="115"/>
      <c r="DG281" s="115"/>
      <c r="DH281" s="115"/>
      <c r="DI281" s="115"/>
      <c r="DJ281" s="115"/>
      <c r="DK281" s="115"/>
      <c r="DL281" s="115"/>
      <c r="DM281" s="115"/>
      <c r="DN281" s="115"/>
      <c r="DO281" s="115"/>
      <c r="DP281" s="115"/>
      <c r="DQ281" s="115"/>
      <c r="DR281" s="115"/>
      <c r="DS281" s="116"/>
    </row>
    <row r="282" spans="1:123" s="117" customFormat="1" ht="150" x14ac:dyDescent="0.25">
      <c r="A282" s="105" t="s">
        <v>470</v>
      </c>
      <c r="B282" s="199" t="s">
        <v>484</v>
      </c>
      <c r="C282" s="106" t="s">
        <v>25</v>
      </c>
      <c r="D282" s="106" t="s">
        <v>485</v>
      </c>
      <c r="E282" s="106"/>
      <c r="F282" s="106"/>
      <c r="G282" s="106">
        <v>201747000017</v>
      </c>
      <c r="H282" s="106" t="s">
        <v>1044</v>
      </c>
      <c r="I282" s="106" t="s">
        <v>489</v>
      </c>
      <c r="J282" s="106" t="s">
        <v>474</v>
      </c>
      <c r="K282" s="108" t="s">
        <v>490</v>
      </c>
      <c r="L282" s="106">
        <v>100</v>
      </c>
      <c r="M282" s="106" t="s">
        <v>441</v>
      </c>
      <c r="N282" s="106">
        <v>25</v>
      </c>
      <c r="O282" s="106">
        <v>25</v>
      </c>
      <c r="P282" s="106">
        <v>25</v>
      </c>
      <c r="Q282" s="106">
        <v>25</v>
      </c>
      <c r="R282" s="106">
        <v>100</v>
      </c>
      <c r="S282" s="109" t="s">
        <v>414</v>
      </c>
      <c r="T282" s="109" t="s">
        <v>479</v>
      </c>
      <c r="U282" s="109" t="s">
        <v>491</v>
      </c>
      <c r="V282" s="109" t="s">
        <v>156</v>
      </c>
      <c r="W282" s="109" t="s">
        <v>14</v>
      </c>
      <c r="X282" s="207">
        <v>30590000</v>
      </c>
      <c r="Y282" s="109" t="s">
        <v>87</v>
      </c>
      <c r="Z282" s="109" t="s">
        <v>476</v>
      </c>
      <c r="AA282" s="109" t="s">
        <v>477</v>
      </c>
      <c r="AB282" s="285">
        <v>0</v>
      </c>
      <c r="AC282" s="286">
        <v>0</v>
      </c>
      <c r="AD282" s="286">
        <v>25</v>
      </c>
      <c r="AE282" s="286"/>
      <c r="AF282" s="288">
        <f t="shared" si="17"/>
        <v>25</v>
      </c>
      <c r="AG282" s="113" t="s">
        <v>492</v>
      </c>
      <c r="AH282" s="113" t="s">
        <v>14</v>
      </c>
      <c r="AI282" s="114"/>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115"/>
      <c r="BV282" s="115"/>
      <c r="BW282" s="115"/>
      <c r="BX282" s="115"/>
      <c r="BY282" s="115"/>
      <c r="BZ282" s="115"/>
      <c r="CA282" s="115"/>
      <c r="CB282" s="115"/>
      <c r="CC282" s="115"/>
      <c r="CD282" s="115"/>
      <c r="CE282" s="115"/>
      <c r="CF282" s="115"/>
      <c r="CG282" s="115"/>
      <c r="CH282" s="115"/>
      <c r="CI282" s="115"/>
      <c r="CJ282" s="115"/>
      <c r="CK282" s="115"/>
      <c r="CL282" s="115"/>
      <c r="CM282" s="115"/>
      <c r="CN282" s="115"/>
      <c r="CO282" s="115"/>
      <c r="CP282" s="115"/>
      <c r="CQ282" s="115"/>
      <c r="CR282" s="115"/>
      <c r="CS282" s="115"/>
      <c r="CT282" s="115"/>
      <c r="CU282" s="115"/>
      <c r="CV282" s="115"/>
      <c r="CW282" s="115"/>
      <c r="CX282" s="115"/>
      <c r="CY282" s="115"/>
      <c r="CZ282" s="115"/>
      <c r="DA282" s="115"/>
      <c r="DB282" s="115"/>
      <c r="DC282" s="115"/>
      <c r="DD282" s="115"/>
      <c r="DE282" s="115"/>
      <c r="DF282" s="115"/>
      <c r="DG282" s="115"/>
      <c r="DH282" s="115"/>
      <c r="DI282" s="115"/>
      <c r="DJ282" s="115"/>
      <c r="DK282" s="115"/>
      <c r="DL282" s="115"/>
      <c r="DM282" s="115"/>
      <c r="DN282" s="115"/>
      <c r="DO282" s="115"/>
      <c r="DP282" s="115"/>
      <c r="DQ282" s="115"/>
      <c r="DR282" s="115"/>
      <c r="DS282" s="116"/>
    </row>
    <row r="283" spans="1:123" s="117" customFormat="1" ht="104.25" customHeight="1" x14ac:dyDescent="0.25">
      <c r="A283" s="105" t="s">
        <v>470</v>
      </c>
      <c r="B283" s="199" t="s">
        <v>484</v>
      </c>
      <c r="C283" s="106" t="s">
        <v>25</v>
      </c>
      <c r="D283" s="106" t="s">
        <v>485</v>
      </c>
      <c r="E283" s="106"/>
      <c r="F283" s="106"/>
      <c r="G283" s="106">
        <v>201747000017</v>
      </c>
      <c r="H283" s="106" t="s">
        <v>1044</v>
      </c>
      <c r="I283" s="106" t="s">
        <v>489</v>
      </c>
      <c r="J283" s="106" t="s">
        <v>474</v>
      </c>
      <c r="K283" s="108" t="s">
        <v>493</v>
      </c>
      <c r="L283" s="106">
        <v>100</v>
      </c>
      <c r="M283" s="106" t="s">
        <v>441</v>
      </c>
      <c r="N283" s="106">
        <v>25</v>
      </c>
      <c r="O283" s="106">
        <v>25</v>
      </c>
      <c r="P283" s="106">
        <v>25</v>
      </c>
      <c r="Q283" s="106">
        <v>25</v>
      </c>
      <c r="R283" s="106">
        <v>100</v>
      </c>
      <c r="S283" s="109" t="s">
        <v>345</v>
      </c>
      <c r="T283" s="109" t="s">
        <v>105</v>
      </c>
      <c r="U283" s="109" t="s">
        <v>96</v>
      </c>
      <c r="V283" s="109"/>
      <c r="W283" s="109"/>
      <c r="X283" s="207">
        <v>0</v>
      </c>
      <c r="Y283" s="109" t="s">
        <v>87</v>
      </c>
      <c r="Z283" s="109" t="s">
        <v>476</v>
      </c>
      <c r="AA283" s="109" t="s">
        <v>477</v>
      </c>
      <c r="AB283" s="285">
        <v>25</v>
      </c>
      <c r="AC283" s="286">
        <v>25</v>
      </c>
      <c r="AD283" s="286">
        <v>25</v>
      </c>
      <c r="AE283" s="286"/>
      <c r="AF283" s="287">
        <f t="shared" si="17"/>
        <v>75</v>
      </c>
      <c r="AG283" s="113" t="s">
        <v>494</v>
      </c>
      <c r="AH283" s="113" t="s">
        <v>14</v>
      </c>
      <c r="AI283" s="114"/>
      <c r="AJ283" s="115"/>
      <c r="AK283" s="115"/>
      <c r="AL283" s="115"/>
      <c r="AM283" s="115"/>
      <c r="AN283" s="115"/>
      <c r="AO283" s="115"/>
      <c r="AP283" s="115"/>
      <c r="AQ283" s="115"/>
      <c r="AR283" s="115"/>
      <c r="AS283" s="115"/>
      <c r="AT283" s="115"/>
      <c r="AU283" s="115"/>
      <c r="AV283" s="115"/>
      <c r="AW283" s="115"/>
      <c r="AX283" s="115"/>
      <c r="AY283" s="115"/>
      <c r="AZ283" s="115"/>
      <c r="BA283" s="115"/>
      <c r="BB283" s="115"/>
      <c r="BC283" s="115"/>
      <c r="BD283" s="115"/>
      <c r="BE283" s="115"/>
      <c r="BF283" s="115"/>
      <c r="BG283" s="115"/>
      <c r="BH283" s="115"/>
      <c r="BI283" s="115"/>
      <c r="BJ283" s="115"/>
      <c r="BK283" s="115"/>
      <c r="BL283" s="115"/>
      <c r="BM283" s="115"/>
      <c r="BN283" s="115"/>
      <c r="BO283" s="115"/>
      <c r="BP283" s="115"/>
      <c r="BQ283" s="115"/>
      <c r="BR283" s="115"/>
      <c r="BS283" s="115"/>
      <c r="BT283" s="115"/>
      <c r="BU283" s="115"/>
      <c r="BV283" s="115"/>
      <c r="BW283" s="115"/>
      <c r="BX283" s="115"/>
      <c r="BY283" s="115"/>
      <c r="BZ283" s="115"/>
      <c r="CA283" s="115"/>
      <c r="CB283" s="115"/>
      <c r="CC283" s="115"/>
      <c r="CD283" s="115"/>
      <c r="CE283" s="115"/>
      <c r="CF283" s="115"/>
      <c r="CG283" s="115"/>
      <c r="CH283" s="115"/>
      <c r="CI283" s="115"/>
      <c r="CJ283" s="115"/>
      <c r="CK283" s="115"/>
      <c r="CL283" s="115"/>
      <c r="CM283" s="115"/>
      <c r="CN283" s="115"/>
      <c r="CO283" s="115"/>
      <c r="CP283" s="115"/>
      <c r="CQ283" s="115"/>
      <c r="CR283" s="115"/>
      <c r="CS283" s="115"/>
      <c r="CT283" s="115"/>
      <c r="CU283" s="115"/>
      <c r="CV283" s="115"/>
      <c r="CW283" s="115"/>
      <c r="CX283" s="115"/>
      <c r="CY283" s="115"/>
      <c r="CZ283" s="115"/>
      <c r="DA283" s="115"/>
      <c r="DB283" s="115"/>
      <c r="DC283" s="115"/>
      <c r="DD283" s="115"/>
      <c r="DE283" s="115"/>
      <c r="DF283" s="115"/>
      <c r="DG283" s="115"/>
      <c r="DH283" s="115"/>
      <c r="DI283" s="115"/>
      <c r="DJ283" s="115"/>
      <c r="DK283" s="115"/>
      <c r="DL283" s="115"/>
      <c r="DM283" s="115"/>
      <c r="DN283" s="115"/>
      <c r="DO283" s="115"/>
      <c r="DP283" s="115"/>
      <c r="DQ283" s="115"/>
      <c r="DR283" s="115"/>
      <c r="DS283" s="116"/>
    </row>
    <row r="284" spans="1:123" s="117" customFormat="1" ht="150" x14ac:dyDescent="0.25">
      <c r="A284" s="105" t="s">
        <v>470</v>
      </c>
      <c r="B284" s="199" t="s">
        <v>484</v>
      </c>
      <c r="C284" s="106" t="s">
        <v>25</v>
      </c>
      <c r="D284" s="106" t="s">
        <v>485</v>
      </c>
      <c r="E284" s="106"/>
      <c r="F284" s="106"/>
      <c r="G284" s="106">
        <v>201747000017</v>
      </c>
      <c r="H284" s="106" t="s">
        <v>1044</v>
      </c>
      <c r="I284" s="106" t="s">
        <v>489</v>
      </c>
      <c r="J284" s="106" t="s">
        <v>474</v>
      </c>
      <c r="K284" s="108" t="s">
        <v>495</v>
      </c>
      <c r="L284" s="106">
        <v>100</v>
      </c>
      <c r="M284" s="106" t="s">
        <v>441</v>
      </c>
      <c r="N284" s="106">
        <v>25</v>
      </c>
      <c r="O284" s="106">
        <v>25</v>
      </c>
      <c r="P284" s="106">
        <v>25</v>
      </c>
      <c r="Q284" s="106">
        <v>25</v>
      </c>
      <c r="R284" s="106">
        <v>100</v>
      </c>
      <c r="S284" s="109" t="s">
        <v>444</v>
      </c>
      <c r="T284" s="109" t="s">
        <v>105</v>
      </c>
      <c r="U284" s="109" t="s">
        <v>96</v>
      </c>
      <c r="V284" s="109"/>
      <c r="W284" s="109"/>
      <c r="X284" s="207">
        <v>0</v>
      </c>
      <c r="Y284" s="109" t="s">
        <v>87</v>
      </c>
      <c r="Z284" s="109" t="s">
        <v>476</v>
      </c>
      <c r="AA284" s="109" t="s">
        <v>477</v>
      </c>
      <c r="AB284" s="285">
        <v>25</v>
      </c>
      <c r="AC284" s="286">
        <v>25</v>
      </c>
      <c r="AD284" s="286">
        <v>25</v>
      </c>
      <c r="AE284" s="286"/>
      <c r="AF284" s="287">
        <f t="shared" si="17"/>
        <v>75</v>
      </c>
      <c r="AG284" s="113" t="s">
        <v>496</v>
      </c>
      <c r="AH284" s="113" t="s">
        <v>14</v>
      </c>
      <c r="AI284" s="114"/>
      <c r="AJ284" s="115"/>
      <c r="AK284" s="115"/>
      <c r="AL284" s="115"/>
      <c r="AM284" s="115"/>
      <c r="AN284" s="115"/>
      <c r="AO284" s="115"/>
      <c r="AP284" s="115"/>
      <c r="AQ284" s="115"/>
      <c r="AR284" s="115"/>
      <c r="AS284" s="115"/>
      <c r="AT284" s="115"/>
      <c r="AU284" s="115"/>
      <c r="AV284" s="115"/>
      <c r="AW284" s="115"/>
      <c r="AX284" s="115"/>
      <c r="AY284" s="115"/>
      <c r="AZ284" s="115"/>
      <c r="BA284" s="115"/>
      <c r="BB284" s="115"/>
      <c r="BC284" s="115"/>
      <c r="BD284" s="115"/>
      <c r="BE284" s="115"/>
      <c r="BF284" s="115"/>
      <c r="BG284" s="115"/>
      <c r="BH284" s="115"/>
      <c r="BI284" s="115"/>
      <c r="BJ284" s="115"/>
      <c r="BK284" s="115"/>
      <c r="BL284" s="115"/>
      <c r="BM284" s="115"/>
      <c r="BN284" s="115"/>
      <c r="BO284" s="115"/>
      <c r="BP284" s="115"/>
      <c r="BQ284" s="115"/>
      <c r="BR284" s="115"/>
      <c r="BS284" s="115"/>
      <c r="BT284" s="115"/>
      <c r="BU284" s="115"/>
      <c r="BV284" s="115"/>
      <c r="BW284" s="115"/>
      <c r="BX284" s="115"/>
      <c r="BY284" s="115"/>
      <c r="BZ284" s="115"/>
      <c r="CA284" s="115"/>
      <c r="CB284" s="115"/>
      <c r="CC284" s="115"/>
      <c r="CD284" s="115"/>
      <c r="CE284" s="115"/>
      <c r="CF284" s="115"/>
      <c r="CG284" s="115"/>
      <c r="CH284" s="115"/>
      <c r="CI284" s="115"/>
      <c r="CJ284" s="115"/>
      <c r="CK284" s="115"/>
      <c r="CL284" s="115"/>
      <c r="CM284" s="115"/>
      <c r="CN284" s="115"/>
      <c r="CO284" s="115"/>
      <c r="CP284" s="115"/>
      <c r="CQ284" s="115"/>
      <c r="CR284" s="115"/>
      <c r="CS284" s="115"/>
      <c r="CT284" s="115"/>
      <c r="CU284" s="115"/>
      <c r="CV284" s="115"/>
      <c r="CW284" s="115"/>
      <c r="CX284" s="115"/>
      <c r="CY284" s="115"/>
      <c r="CZ284" s="115"/>
      <c r="DA284" s="115"/>
      <c r="DB284" s="115"/>
      <c r="DC284" s="115"/>
      <c r="DD284" s="115"/>
      <c r="DE284" s="115"/>
      <c r="DF284" s="115"/>
      <c r="DG284" s="115"/>
      <c r="DH284" s="115"/>
      <c r="DI284" s="115"/>
      <c r="DJ284" s="115"/>
      <c r="DK284" s="115"/>
      <c r="DL284" s="115"/>
      <c r="DM284" s="115"/>
      <c r="DN284" s="115"/>
      <c r="DO284" s="115"/>
      <c r="DP284" s="115"/>
      <c r="DQ284" s="115"/>
      <c r="DR284" s="115"/>
      <c r="DS284" s="116"/>
    </row>
    <row r="285" spans="1:123" s="117" customFormat="1" ht="95.25" customHeight="1" x14ac:dyDescent="0.25">
      <c r="A285" s="105" t="s">
        <v>470</v>
      </c>
      <c r="B285" s="199" t="s">
        <v>484</v>
      </c>
      <c r="C285" s="106" t="s">
        <v>25</v>
      </c>
      <c r="D285" s="106" t="s">
        <v>472</v>
      </c>
      <c r="E285" s="106"/>
      <c r="F285" s="106"/>
      <c r="G285" s="106">
        <v>201747000017</v>
      </c>
      <c r="H285" s="106" t="s">
        <v>1044</v>
      </c>
      <c r="I285" s="106" t="s">
        <v>497</v>
      </c>
      <c r="J285" s="106" t="s">
        <v>474</v>
      </c>
      <c r="K285" s="108" t="s">
        <v>498</v>
      </c>
      <c r="L285" s="106">
        <v>7</v>
      </c>
      <c r="M285" s="106" t="s">
        <v>155</v>
      </c>
      <c r="N285" s="106">
        <v>1</v>
      </c>
      <c r="O285" s="106">
        <v>2</v>
      </c>
      <c r="P285" s="106">
        <v>2</v>
      </c>
      <c r="Q285" s="106">
        <v>2</v>
      </c>
      <c r="R285" s="106">
        <v>7</v>
      </c>
      <c r="S285" s="109" t="s">
        <v>345</v>
      </c>
      <c r="T285" s="109" t="s">
        <v>105</v>
      </c>
      <c r="U285" s="109" t="s">
        <v>96</v>
      </c>
      <c r="V285" s="109"/>
      <c r="W285" s="109"/>
      <c r="X285" s="207">
        <v>0</v>
      </c>
      <c r="Y285" s="109" t="s">
        <v>87</v>
      </c>
      <c r="Z285" s="109" t="s">
        <v>476</v>
      </c>
      <c r="AA285" s="109" t="s">
        <v>477</v>
      </c>
      <c r="AB285" s="285">
        <v>0</v>
      </c>
      <c r="AC285" s="286">
        <v>2</v>
      </c>
      <c r="AD285" s="286">
        <v>2</v>
      </c>
      <c r="AE285" s="286"/>
      <c r="AF285" s="287">
        <f t="shared" si="17"/>
        <v>4</v>
      </c>
      <c r="AG285" s="113" t="s">
        <v>499</v>
      </c>
      <c r="AH285" s="113" t="s">
        <v>14</v>
      </c>
      <c r="AI285" s="114"/>
      <c r="AJ285" s="115"/>
      <c r="AK285" s="115"/>
      <c r="AL285" s="115"/>
      <c r="AM285" s="115"/>
      <c r="AN285" s="115"/>
      <c r="AO285" s="115"/>
      <c r="AP285" s="115"/>
      <c r="AQ285" s="115"/>
      <c r="AR285" s="115"/>
      <c r="AS285" s="115"/>
      <c r="AT285" s="115"/>
      <c r="AU285" s="115"/>
      <c r="AV285" s="115"/>
      <c r="AW285" s="115"/>
      <c r="AX285" s="115"/>
      <c r="AY285" s="115"/>
      <c r="AZ285" s="115"/>
      <c r="BA285" s="115"/>
      <c r="BB285" s="115"/>
      <c r="BC285" s="115"/>
      <c r="BD285" s="115"/>
      <c r="BE285" s="115"/>
      <c r="BF285" s="115"/>
      <c r="BG285" s="115"/>
      <c r="BH285" s="115"/>
      <c r="BI285" s="115"/>
      <c r="BJ285" s="115"/>
      <c r="BK285" s="115"/>
      <c r="BL285" s="115"/>
      <c r="BM285" s="115"/>
      <c r="BN285" s="115"/>
      <c r="BO285" s="115"/>
      <c r="BP285" s="115"/>
      <c r="BQ285" s="115"/>
      <c r="BR285" s="115"/>
      <c r="BS285" s="115"/>
      <c r="BT285" s="115"/>
      <c r="BU285" s="115"/>
      <c r="BV285" s="115"/>
      <c r="BW285" s="115"/>
      <c r="BX285" s="115"/>
      <c r="BY285" s="115"/>
      <c r="BZ285" s="115"/>
      <c r="CA285" s="115"/>
      <c r="CB285" s="115"/>
      <c r="CC285" s="115"/>
      <c r="CD285" s="115"/>
      <c r="CE285" s="115"/>
      <c r="CF285" s="115"/>
      <c r="CG285" s="115"/>
      <c r="CH285" s="115"/>
      <c r="CI285" s="115"/>
      <c r="CJ285" s="115"/>
      <c r="CK285" s="115"/>
      <c r="CL285" s="115"/>
      <c r="CM285" s="115"/>
      <c r="CN285" s="115"/>
      <c r="CO285" s="115"/>
      <c r="CP285" s="115"/>
      <c r="CQ285" s="115"/>
      <c r="CR285" s="115"/>
      <c r="CS285" s="115"/>
      <c r="CT285" s="115"/>
      <c r="CU285" s="115"/>
      <c r="CV285" s="115"/>
      <c r="CW285" s="115"/>
      <c r="CX285" s="115"/>
      <c r="CY285" s="115"/>
      <c r="CZ285" s="115"/>
      <c r="DA285" s="115"/>
      <c r="DB285" s="115"/>
      <c r="DC285" s="115"/>
      <c r="DD285" s="115"/>
      <c r="DE285" s="115"/>
      <c r="DF285" s="115"/>
      <c r="DG285" s="115"/>
      <c r="DH285" s="115"/>
      <c r="DI285" s="115"/>
      <c r="DJ285" s="115"/>
      <c r="DK285" s="115"/>
      <c r="DL285" s="115"/>
      <c r="DM285" s="115"/>
      <c r="DN285" s="115"/>
      <c r="DO285" s="115"/>
      <c r="DP285" s="115"/>
      <c r="DQ285" s="115"/>
      <c r="DR285" s="115"/>
      <c r="DS285" s="116"/>
    </row>
    <row r="286" spans="1:123" s="117" customFormat="1" ht="123" customHeight="1" x14ac:dyDescent="0.25">
      <c r="A286" s="105" t="s">
        <v>470</v>
      </c>
      <c r="B286" s="199" t="s">
        <v>484</v>
      </c>
      <c r="C286" s="106" t="s">
        <v>25</v>
      </c>
      <c r="D286" s="106" t="s">
        <v>485</v>
      </c>
      <c r="E286" s="106"/>
      <c r="F286" s="106"/>
      <c r="G286" s="106">
        <v>201747000017</v>
      </c>
      <c r="H286" s="106" t="s">
        <v>1044</v>
      </c>
      <c r="I286" s="106" t="s">
        <v>500</v>
      </c>
      <c r="J286" s="106" t="s">
        <v>474</v>
      </c>
      <c r="K286" s="108" t="s">
        <v>501</v>
      </c>
      <c r="L286" s="106">
        <v>100</v>
      </c>
      <c r="M286" s="106" t="s">
        <v>441</v>
      </c>
      <c r="N286" s="106">
        <v>10</v>
      </c>
      <c r="O286" s="106">
        <v>20</v>
      </c>
      <c r="P286" s="106">
        <v>20</v>
      </c>
      <c r="Q286" s="106">
        <v>50</v>
      </c>
      <c r="R286" s="106">
        <v>100</v>
      </c>
      <c r="S286" s="109" t="s">
        <v>345</v>
      </c>
      <c r="T286" s="109" t="s">
        <v>105</v>
      </c>
      <c r="U286" s="109" t="s">
        <v>96</v>
      </c>
      <c r="V286" s="109"/>
      <c r="W286" s="109"/>
      <c r="X286" s="207">
        <v>0</v>
      </c>
      <c r="Y286" s="109" t="s">
        <v>87</v>
      </c>
      <c r="Z286" s="109" t="s">
        <v>476</v>
      </c>
      <c r="AA286" s="109" t="s">
        <v>477</v>
      </c>
      <c r="AB286" s="285">
        <v>0</v>
      </c>
      <c r="AC286" s="286">
        <v>0</v>
      </c>
      <c r="AD286" s="286">
        <v>20</v>
      </c>
      <c r="AE286" s="286"/>
      <c r="AF286" s="287">
        <f t="shared" si="17"/>
        <v>20</v>
      </c>
      <c r="AG286" s="113" t="s">
        <v>502</v>
      </c>
      <c r="AH286" s="113" t="s">
        <v>14</v>
      </c>
      <c r="AI286" s="114"/>
      <c r="AJ286" s="115"/>
      <c r="AK286" s="115"/>
      <c r="AL286" s="115"/>
      <c r="AM286" s="115"/>
      <c r="AN286" s="115"/>
      <c r="AO286" s="115"/>
      <c r="AP286" s="115"/>
      <c r="AQ286" s="115"/>
      <c r="AR286" s="115"/>
      <c r="AS286" s="115"/>
      <c r="AT286" s="115"/>
      <c r="AU286" s="115"/>
      <c r="AV286" s="115"/>
      <c r="AW286" s="115"/>
      <c r="AX286" s="115"/>
      <c r="AY286" s="115"/>
      <c r="AZ286" s="115"/>
      <c r="BA286" s="115"/>
      <c r="BB286" s="115"/>
      <c r="BC286" s="115"/>
      <c r="BD286" s="115"/>
      <c r="BE286" s="115"/>
      <c r="BF286" s="115"/>
      <c r="BG286" s="115"/>
      <c r="BH286" s="115"/>
      <c r="BI286" s="115"/>
      <c r="BJ286" s="115"/>
      <c r="BK286" s="115"/>
      <c r="BL286" s="115"/>
      <c r="BM286" s="115"/>
      <c r="BN286" s="115"/>
      <c r="BO286" s="115"/>
      <c r="BP286" s="115"/>
      <c r="BQ286" s="115"/>
      <c r="BR286" s="115"/>
      <c r="BS286" s="115"/>
      <c r="BT286" s="115"/>
      <c r="BU286" s="115"/>
      <c r="BV286" s="115"/>
      <c r="BW286" s="115"/>
      <c r="BX286" s="115"/>
      <c r="BY286" s="115"/>
      <c r="BZ286" s="115"/>
      <c r="CA286" s="115"/>
      <c r="CB286" s="115"/>
      <c r="CC286" s="115"/>
      <c r="CD286" s="115"/>
      <c r="CE286" s="115"/>
      <c r="CF286" s="115"/>
      <c r="CG286" s="115"/>
      <c r="CH286" s="115"/>
      <c r="CI286" s="115"/>
      <c r="CJ286" s="115"/>
      <c r="CK286" s="115"/>
      <c r="CL286" s="115"/>
      <c r="CM286" s="115"/>
      <c r="CN286" s="115"/>
      <c r="CO286" s="115"/>
      <c r="CP286" s="115"/>
      <c r="CQ286" s="115"/>
      <c r="CR286" s="115"/>
      <c r="CS286" s="115"/>
      <c r="CT286" s="115"/>
      <c r="CU286" s="115"/>
      <c r="CV286" s="115"/>
      <c r="CW286" s="115"/>
      <c r="CX286" s="115"/>
      <c r="CY286" s="115"/>
      <c r="CZ286" s="115"/>
      <c r="DA286" s="115"/>
      <c r="DB286" s="115"/>
      <c r="DC286" s="115"/>
      <c r="DD286" s="115"/>
      <c r="DE286" s="115"/>
      <c r="DF286" s="115"/>
      <c r="DG286" s="115"/>
      <c r="DH286" s="115"/>
      <c r="DI286" s="115"/>
      <c r="DJ286" s="115"/>
      <c r="DK286" s="115"/>
      <c r="DL286" s="115"/>
      <c r="DM286" s="115"/>
      <c r="DN286" s="115"/>
      <c r="DO286" s="115"/>
      <c r="DP286" s="115"/>
      <c r="DQ286" s="115"/>
      <c r="DR286" s="115"/>
      <c r="DS286" s="116"/>
    </row>
    <row r="287" spans="1:123" s="117" customFormat="1" ht="96.75" customHeight="1" x14ac:dyDescent="0.25">
      <c r="A287" s="105" t="s">
        <v>470</v>
      </c>
      <c r="B287" s="199" t="s">
        <v>484</v>
      </c>
      <c r="C287" s="106" t="s">
        <v>25</v>
      </c>
      <c r="D287" s="106" t="s">
        <v>485</v>
      </c>
      <c r="E287" s="106"/>
      <c r="F287" s="106"/>
      <c r="G287" s="106">
        <v>201747000017</v>
      </c>
      <c r="H287" s="106" t="s">
        <v>1044</v>
      </c>
      <c r="I287" s="122" t="s">
        <v>486</v>
      </c>
      <c r="J287" s="106" t="s">
        <v>474</v>
      </c>
      <c r="K287" s="108" t="s">
        <v>503</v>
      </c>
      <c r="L287" s="106">
        <v>100</v>
      </c>
      <c r="M287" s="106" t="s">
        <v>441</v>
      </c>
      <c r="N287" s="106">
        <v>25</v>
      </c>
      <c r="O287" s="106">
        <v>25</v>
      </c>
      <c r="P287" s="106">
        <v>25</v>
      </c>
      <c r="Q287" s="106">
        <v>25</v>
      </c>
      <c r="R287" s="106">
        <v>100</v>
      </c>
      <c r="S287" s="109" t="s">
        <v>345</v>
      </c>
      <c r="T287" s="109" t="s">
        <v>105</v>
      </c>
      <c r="U287" s="109" t="s">
        <v>96</v>
      </c>
      <c r="V287" s="109"/>
      <c r="W287" s="109"/>
      <c r="X287" s="207">
        <v>0</v>
      </c>
      <c r="Y287" s="109" t="s">
        <v>87</v>
      </c>
      <c r="Z287" s="109" t="s">
        <v>476</v>
      </c>
      <c r="AA287" s="109" t="s">
        <v>477</v>
      </c>
      <c r="AB287" s="285">
        <v>25</v>
      </c>
      <c r="AC287" s="286">
        <v>25</v>
      </c>
      <c r="AD287" s="286">
        <v>25</v>
      </c>
      <c r="AE287" s="286"/>
      <c r="AF287" s="287">
        <f t="shared" si="17"/>
        <v>75</v>
      </c>
      <c r="AG287" s="113" t="s">
        <v>504</v>
      </c>
      <c r="AH287" s="113" t="s">
        <v>14</v>
      </c>
      <c r="AI287" s="114"/>
      <c r="AJ287" s="115"/>
      <c r="AK287" s="115"/>
      <c r="AL287" s="115"/>
      <c r="AM287" s="115"/>
      <c r="AN287" s="115"/>
      <c r="AO287" s="115"/>
      <c r="AP287" s="115"/>
      <c r="AQ287" s="115"/>
      <c r="AR287" s="115"/>
      <c r="AS287" s="115"/>
      <c r="AT287" s="115"/>
      <c r="AU287" s="115"/>
      <c r="AV287" s="115"/>
      <c r="AW287" s="115"/>
      <c r="AX287" s="115"/>
      <c r="AY287" s="115"/>
      <c r="AZ287" s="115"/>
      <c r="BA287" s="115"/>
      <c r="BB287" s="115"/>
      <c r="BC287" s="115"/>
      <c r="BD287" s="115"/>
      <c r="BE287" s="115"/>
      <c r="BF287" s="115"/>
      <c r="BG287" s="115"/>
      <c r="BH287" s="115"/>
      <c r="BI287" s="115"/>
      <c r="BJ287" s="115"/>
      <c r="BK287" s="115"/>
      <c r="BL287" s="115"/>
      <c r="BM287" s="115"/>
      <c r="BN287" s="115"/>
      <c r="BO287" s="115"/>
      <c r="BP287" s="115"/>
      <c r="BQ287" s="115"/>
      <c r="BR287" s="115"/>
      <c r="BS287" s="115"/>
      <c r="BT287" s="115"/>
      <c r="BU287" s="115"/>
      <c r="BV287" s="115"/>
      <c r="BW287" s="115"/>
      <c r="BX287" s="115"/>
      <c r="BY287" s="115"/>
      <c r="BZ287" s="115"/>
      <c r="CA287" s="115"/>
      <c r="CB287" s="115"/>
      <c r="CC287" s="115"/>
      <c r="CD287" s="115"/>
      <c r="CE287" s="115"/>
      <c r="CF287" s="115"/>
      <c r="CG287" s="115"/>
      <c r="CH287" s="115"/>
      <c r="CI287" s="115"/>
      <c r="CJ287" s="115"/>
      <c r="CK287" s="115"/>
      <c r="CL287" s="115"/>
      <c r="CM287" s="115"/>
      <c r="CN287" s="115"/>
      <c r="CO287" s="115"/>
      <c r="CP287" s="115"/>
      <c r="CQ287" s="115"/>
      <c r="CR287" s="115"/>
      <c r="CS287" s="115"/>
      <c r="CT287" s="115"/>
      <c r="CU287" s="115"/>
      <c r="CV287" s="115"/>
      <c r="CW287" s="115"/>
      <c r="CX287" s="115"/>
      <c r="CY287" s="115"/>
      <c r="CZ287" s="115"/>
      <c r="DA287" s="115"/>
      <c r="DB287" s="115"/>
      <c r="DC287" s="115"/>
      <c r="DD287" s="115"/>
      <c r="DE287" s="115"/>
      <c r="DF287" s="115"/>
      <c r="DG287" s="115"/>
      <c r="DH287" s="115"/>
      <c r="DI287" s="115"/>
      <c r="DJ287" s="115"/>
      <c r="DK287" s="115"/>
      <c r="DL287" s="115"/>
      <c r="DM287" s="115"/>
      <c r="DN287" s="115"/>
      <c r="DO287" s="115"/>
      <c r="DP287" s="115"/>
      <c r="DQ287" s="115"/>
      <c r="DR287" s="115"/>
      <c r="DS287" s="116"/>
    </row>
    <row r="288" spans="1:123" s="117" customFormat="1" ht="90" x14ac:dyDescent="0.25">
      <c r="A288" s="105" t="s">
        <v>505</v>
      </c>
      <c r="B288" s="199">
        <v>9.1</v>
      </c>
      <c r="C288" s="106" t="s">
        <v>25</v>
      </c>
      <c r="D288" s="106" t="s">
        <v>45</v>
      </c>
      <c r="E288" s="106"/>
      <c r="F288" s="106"/>
      <c r="G288" s="106">
        <v>201747000017</v>
      </c>
      <c r="H288" s="106" t="s">
        <v>1044</v>
      </c>
      <c r="I288" s="347" t="s">
        <v>506</v>
      </c>
      <c r="J288" s="347" t="s">
        <v>507</v>
      </c>
      <c r="K288" s="349" t="s">
        <v>1025</v>
      </c>
      <c r="L288" s="347">
        <v>18</v>
      </c>
      <c r="M288" s="106" t="s">
        <v>508</v>
      </c>
      <c r="N288" s="106">
        <v>3</v>
      </c>
      <c r="O288" s="106">
        <v>3</v>
      </c>
      <c r="P288" s="106">
        <v>3</v>
      </c>
      <c r="Q288" s="106">
        <v>9</v>
      </c>
      <c r="R288" s="106">
        <f t="shared" ref="R288:R296" si="18">SUM(N288:Q288)</f>
        <v>18</v>
      </c>
      <c r="S288" s="109" t="s">
        <v>414</v>
      </c>
      <c r="T288" s="109" t="s">
        <v>84</v>
      </c>
      <c r="U288" s="124" t="s">
        <v>491</v>
      </c>
      <c r="V288" s="109" t="s">
        <v>156</v>
      </c>
      <c r="W288" s="109" t="s">
        <v>14</v>
      </c>
      <c r="X288" s="207">
        <v>20014000</v>
      </c>
      <c r="Y288" s="109" t="s">
        <v>87</v>
      </c>
      <c r="Z288" s="109" t="s">
        <v>510</v>
      </c>
      <c r="AA288" s="109" t="s">
        <v>511</v>
      </c>
      <c r="AB288" s="110">
        <v>0</v>
      </c>
      <c r="AC288" s="166">
        <v>0</v>
      </c>
      <c r="AD288" s="166">
        <v>0</v>
      </c>
      <c r="AE288" s="166">
        <v>9</v>
      </c>
      <c r="AF288" s="379">
        <f t="shared" si="17"/>
        <v>9</v>
      </c>
      <c r="AG288" s="113" t="s">
        <v>512</v>
      </c>
      <c r="AH288" s="113" t="s">
        <v>14</v>
      </c>
      <c r="AI288" s="114"/>
      <c r="AJ288" s="115"/>
      <c r="AK288" s="115"/>
      <c r="AL288" s="115"/>
      <c r="AM288" s="115"/>
      <c r="AN288" s="115"/>
      <c r="AO288" s="115"/>
      <c r="AP288" s="115"/>
      <c r="AQ288" s="115"/>
      <c r="AR288" s="115"/>
      <c r="AS288" s="115"/>
      <c r="AT288" s="115"/>
      <c r="AU288" s="115"/>
      <c r="AV288" s="115"/>
      <c r="AW288" s="115"/>
      <c r="AX288" s="115"/>
      <c r="AY288" s="115"/>
      <c r="AZ288" s="115"/>
      <c r="BA288" s="115"/>
      <c r="BB288" s="115"/>
      <c r="BC288" s="115"/>
      <c r="BD288" s="115"/>
      <c r="BE288" s="115"/>
      <c r="BF288" s="115"/>
      <c r="BG288" s="115"/>
      <c r="BH288" s="115"/>
      <c r="BI288" s="115"/>
      <c r="BJ288" s="115"/>
      <c r="BK288" s="115"/>
      <c r="BL288" s="115"/>
      <c r="BM288" s="115"/>
      <c r="BN288" s="115"/>
      <c r="BO288" s="115"/>
      <c r="BP288" s="115"/>
      <c r="BQ288" s="115"/>
      <c r="BR288" s="115"/>
      <c r="BS288" s="115"/>
      <c r="BT288" s="115"/>
      <c r="BU288" s="115"/>
      <c r="BV288" s="115"/>
      <c r="BW288" s="115"/>
      <c r="BX288" s="115"/>
      <c r="BY288" s="115"/>
      <c r="BZ288" s="115"/>
      <c r="CA288" s="115"/>
      <c r="CB288" s="115"/>
      <c r="CC288" s="115"/>
      <c r="CD288" s="115"/>
      <c r="CE288" s="115"/>
      <c r="CF288" s="115"/>
      <c r="CG288" s="115"/>
      <c r="CH288" s="115"/>
      <c r="CI288" s="115"/>
      <c r="CJ288" s="115"/>
      <c r="CK288" s="115"/>
      <c r="CL288" s="115"/>
      <c r="CM288" s="115"/>
      <c r="CN288" s="115"/>
      <c r="CO288" s="115"/>
      <c r="CP288" s="115"/>
      <c r="CQ288" s="115"/>
      <c r="CR288" s="115"/>
      <c r="CS288" s="115"/>
      <c r="CT288" s="115"/>
      <c r="CU288" s="115"/>
      <c r="CV288" s="115"/>
      <c r="CW288" s="115"/>
      <c r="CX288" s="115"/>
      <c r="CY288" s="115"/>
      <c r="CZ288" s="115"/>
      <c r="DA288" s="115"/>
      <c r="DB288" s="115"/>
      <c r="DC288" s="115"/>
      <c r="DD288" s="115"/>
      <c r="DE288" s="115"/>
      <c r="DF288" s="115"/>
      <c r="DG288" s="115"/>
      <c r="DH288" s="115"/>
      <c r="DI288" s="115"/>
      <c r="DJ288" s="115"/>
      <c r="DK288" s="115"/>
      <c r="DL288" s="115"/>
      <c r="DM288" s="115"/>
      <c r="DN288" s="115"/>
      <c r="DO288" s="115"/>
      <c r="DP288" s="115"/>
      <c r="DQ288" s="115"/>
      <c r="DR288" s="115"/>
      <c r="DS288" s="116"/>
    </row>
    <row r="289" spans="1:123" s="117" customFormat="1" ht="90" hidden="1" customHeight="1" x14ac:dyDescent="0.25">
      <c r="A289" s="105" t="s">
        <v>505</v>
      </c>
      <c r="B289" s="199">
        <v>9.1</v>
      </c>
      <c r="C289" s="106" t="s">
        <v>25</v>
      </c>
      <c r="D289" s="106" t="s">
        <v>45</v>
      </c>
      <c r="E289" s="106"/>
      <c r="F289" s="106"/>
      <c r="G289" s="106">
        <v>201747000017</v>
      </c>
      <c r="H289" s="106" t="s">
        <v>1044</v>
      </c>
      <c r="I289" s="355"/>
      <c r="J289" s="348"/>
      <c r="K289" s="350"/>
      <c r="L289" s="348"/>
      <c r="M289" s="106" t="s">
        <v>508</v>
      </c>
      <c r="N289" s="106">
        <v>3</v>
      </c>
      <c r="O289" s="106">
        <v>3</v>
      </c>
      <c r="P289" s="106">
        <v>3</v>
      </c>
      <c r="Q289" s="106">
        <v>9</v>
      </c>
      <c r="R289" s="106">
        <f t="shared" ref="R289" si="19">SUM(N289:Q289)</f>
        <v>18</v>
      </c>
      <c r="S289" s="109" t="s">
        <v>414</v>
      </c>
      <c r="T289" s="109" t="s">
        <v>84</v>
      </c>
      <c r="U289" s="124" t="s">
        <v>491</v>
      </c>
      <c r="V289" s="109" t="s">
        <v>156</v>
      </c>
      <c r="W289" s="112" t="s">
        <v>866</v>
      </c>
      <c r="X289" s="208">
        <v>10000000</v>
      </c>
      <c r="Y289" s="109" t="s">
        <v>87</v>
      </c>
      <c r="Z289" s="109" t="s">
        <v>510</v>
      </c>
      <c r="AA289" s="109" t="s">
        <v>511</v>
      </c>
      <c r="AB289" s="110">
        <v>0</v>
      </c>
      <c r="AC289" s="166">
        <v>0</v>
      </c>
      <c r="AD289" s="166">
        <v>0</v>
      </c>
      <c r="AE289" s="166">
        <v>9</v>
      </c>
      <c r="AF289" s="379">
        <v>9</v>
      </c>
      <c r="AG289" s="113"/>
      <c r="AH289" s="113"/>
      <c r="AI289" s="114"/>
      <c r="AJ289" s="115"/>
      <c r="AK289" s="115"/>
      <c r="AL289" s="115"/>
      <c r="AM289" s="115"/>
      <c r="AN289" s="115"/>
      <c r="AO289" s="115"/>
      <c r="AP289" s="115"/>
      <c r="AQ289" s="115"/>
      <c r="AR289" s="115"/>
      <c r="AS289" s="115"/>
      <c r="AT289" s="115"/>
      <c r="AU289" s="115"/>
      <c r="AV289" s="115"/>
      <c r="AW289" s="115"/>
      <c r="AX289" s="115"/>
      <c r="AY289" s="115"/>
      <c r="AZ289" s="115"/>
      <c r="BA289" s="115"/>
      <c r="BB289" s="115"/>
      <c r="BC289" s="115"/>
      <c r="BD289" s="115"/>
      <c r="BE289" s="115"/>
      <c r="BF289" s="115"/>
      <c r="BG289" s="115"/>
      <c r="BH289" s="115"/>
      <c r="BI289" s="115"/>
      <c r="BJ289" s="115"/>
      <c r="BK289" s="115"/>
      <c r="BL289" s="115"/>
      <c r="BM289" s="115"/>
      <c r="BN289" s="115"/>
      <c r="BO289" s="115"/>
      <c r="BP289" s="115"/>
      <c r="BQ289" s="115"/>
      <c r="BR289" s="115"/>
      <c r="BS289" s="115"/>
      <c r="BT289" s="115"/>
      <c r="BU289" s="115"/>
      <c r="BV289" s="115"/>
      <c r="BW289" s="115"/>
      <c r="BX289" s="115"/>
      <c r="BY289" s="115"/>
      <c r="BZ289" s="115"/>
      <c r="CA289" s="115"/>
      <c r="CB289" s="115"/>
      <c r="CC289" s="115"/>
      <c r="CD289" s="115"/>
      <c r="CE289" s="115"/>
      <c r="CF289" s="115"/>
      <c r="CG289" s="115"/>
      <c r="CH289" s="115"/>
      <c r="CI289" s="115"/>
      <c r="CJ289" s="115"/>
      <c r="CK289" s="115"/>
      <c r="CL289" s="115"/>
      <c r="CM289" s="115"/>
      <c r="CN289" s="115"/>
      <c r="CO289" s="115"/>
      <c r="CP289" s="115"/>
      <c r="CQ289" s="115"/>
      <c r="CR289" s="115"/>
      <c r="CS289" s="115"/>
      <c r="CT289" s="115"/>
      <c r="CU289" s="115"/>
      <c r="CV289" s="115"/>
      <c r="CW289" s="115"/>
      <c r="CX289" s="115"/>
      <c r="CY289" s="115"/>
      <c r="CZ289" s="115"/>
      <c r="DA289" s="115"/>
      <c r="DB289" s="115"/>
      <c r="DC289" s="115"/>
      <c r="DD289" s="115"/>
      <c r="DE289" s="115"/>
      <c r="DF289" s="115"/>
      <c r="DG289" s="115"/>
      <c r="DH289" s="115"/>
      <c r="DI289" s="115"/>
      <c r="DJ289" s="115"/>
      <c r="DK289" s="115"/>
      <c r="DL289" s="115"/>
      <c r="DM289" s="115"/>
      <c r="DN289" s="115"/>
      <c r="DO289" s="115"/>
      <c r="DP289" s="115"/>
      <c r="DQ289" s="115"/>
      <c r="DR289" s="115"/>
      <c r="DS289" s="116"/>
    </row>
    <row r="290" spans="1:123" s="117" customFormat="1" ht="135" x14ac:dyDescent="0.25">
      <c r="A290" s="105" t="s">
        <v>505</v>
      </c>
      <c r="B290" s="199">
        <v>9.1</v>
      </c>
      <c r="C290" s="106" t="s">
        <v>25</v>
      </c>
      <c r="D290" s="106" t="s">
        <v>45</v>
      </c>
      <c r="E290" s="106"/>
      <c r="F290" s="106"/>
      <c r="G290" s="106">
        <v>201747000017</v>
      </c>
      <c r="H290" s="106" t="s">
        <v>1044</v>
      </c>
      <c r="I290" s="355"/>
      <c r="J290" s="106" t="s">
        <v>513</v>
      </c>
      <c r="K290" s="108" t="s">
        <v>514</v>
      </c>
      <c r="L290" s="106">
        <v>18</v>
      </c>
      <c r="M290" s="106" t="s">
        <v>508</v>
      </c>
      <c r="N290" s="106">
        <v>3</v>
      </c>
      <c r="O290" s="106">
        <v>3</v>
      </c>
      <c r="P290" s="106">
        <v>3</v>
      </c>
      <c r="Q290" s="106">
        <v>9</v>
      </c>
      <c r="R290" s="106">
        <f t="shared" si="18"/>
        <v>18</v>
      </c>
      <c r="S290" s="109" t="s">
        <v>414</v>
      </c>
      <c r="T290" s="109" t="s">
        <v>84</v>
      </c>
      <c r="U290" s="109" t="s">
        <v>491</v>
      </c>
      <c r="V290" s="109" t="s">
        <v>156</v>
      </c>
      <c r="W290" s="109" t="s">
        <v>14</v>
      </c>
      <c r="X290" s="207">
        <v>25000000</v>
      </c>
      <c r="Y290" s="109" t="s">
        <v>87</v>
      </c>
      <c r="Z290" s="109" t="s">
        <v>510</v>
      </c>
      <c r="AA290" s="109" t="s">
        <v>511</v>
      </c>
      <c r="AB290" s="110">
        <v>0</v>
      </c>
      <c r="AC290" s="166">
        <v>0</v>
      </c>
      <c r="AD290" s="166">
        <v>0</v>
      </c>
      <c r="AE290" s="166">
        <v>9</v>
      </c>
      <c r="AF290" s="379">
        <f t="shared" si="17"/>
        <v>9</v>
      </c>
      <c r="AG290" s="113" t="s">
        <v>515</v>
      </c>
      <c r="AH290" s="113" t="s">
        <v>14</v>
      </c>
      <c r="AI290" s="114"/>
      <c r="AJ290" s="115"/>
      <c r="AK290" s="115"/>
      <c r="AL290" s="115"/>
      <c r="AM290" s="115"/>
      <c r="AN290" s="115"/>
      <c r="AO290" s="115"/>
      <c r="AP290" s="115"/>
      <c r="AQ290" s="115"/>
      <c r="AR290" s="115"/>
      <c r="AS290" s="115"/>
      <c r="AT290" s="115"/>
      <c r="AU290" s="115"/>
      <c r="AV290" s="115"/>
      <c r="AW290" s="115"/>
      <c r="AX290" s="115"/>
      <c r="AY290" s="115"/>
      <c r="AZ290" s="115"/>
      <c r="BA290" s="115"/>
      <c r="BB290" s="115"/>
      <c r="BC290" s="115"/>
      <c r="BD290" s="115"/>
      <c r="BE290" s="115"/>
      <c r="BF290" s="115"/>
      <c r="BG290" s="115"/>
      <c r="BH290" s="115"/>
      <c r="BI290" s="115"/>
      <c r="BJ290" s="115"/>
      <c r="BK290" s="115"/>
      <c r="BL290" s="115"/>
      <c r="BM290" s="115"/>
      <c r="BN290" s="115"/>
      <c r="BO290" s="115"/>
      <c r="BP290" s="115"/>
      <c r="BQ290" s="115"/>
      <c r="BR290" s="115"/>
      <c r="BS290" s="115"/>
      <c r="BT290" s="115"/>
      <c r="BU290" s="115"/>
      <c r="BV290" s="115"/>
      <c r="BW290" s="115"/>
      <c r="BX290" s="115"/>
      <c r="BY290" s="115"/>
      <c r="BZ290" s="115"/>
      <c r="CA290" s="115"/>
      <c r="CB290" s="115"/>
      <c r="CC290" s="115"/>
      <c r="CD290" s="115"/>
      <c r="CE290" s="115"/>
      <c r="CF290" s="115"/>
      <c r="CG290" s="115"/>
      <c r="CH290" s="115"/>
      <c r="CI290" s="115"/>
      <c r="CJ290" s="115"/>
      <c r="CK290" s="115"/>
      <c r="CL290" s="115"/>
      <c r="CM290" s="115"/>
      <c r="CN290" s="115"/>
      <c r="CO290" s="115"/>
      <c r="CP290" s="115"/>
      <c r="CQ290" s="115"/>
      <c r="CR290" s="115"/>
      <c r="CS290" s="115"/>
      <c r="CT290" s="115"/>
      <c r="CU290" s="115"/>
      <c r="CV290" s="115"/>
      <c r="CW290" s="115"/>
      <c r="CX290" s="115"/>
      <c r="CY290" s="115"/>
      <c r="CZ290" s="115"/>
      <c r="DA290" s="115"/>
      <c r="DB290" s="115"/>
      <c r="DC290" s="115"/>
      <c r="DD290" s="115"/>
      <c r="DE290" s="115"/>
      <c r="DF290" s="115"/>
      <c r="DG290" s="115"/>
      <c r="DH290" s="115"/>
      <c r="DI290" s="115"/>
      <c r="DJ290" s="115"/>
      <c r="DK290" s="115"/>
      <c r="DL290" s="115"/>
      <c r="DM290" s="115"/>
      <c r="DN290" s="115"/>
      <c r="DO290" s="115"/>
      <c r="DP290" s="115"/>
      <c r="DQ290" s="115"/>
      <c r="DR290" s="115"/>
      <c r="DS290" s="116"/>
    </row>
    <row r="291" spans="1:123" s="117" customFormat="1" ht="120" customHeight="1" x14ac:dyDescent="0.25">
      <c r="A291" s="105" t="s">
        <v>505</v>
      </c>
      <c r="B291" s="199">
        <v>9.1</v>
      </c>
      <c r="C291" s="106" t="s">
        <v>25</v>
      </c>
      <c r="D291" s="106" t="s">
        <v>45</v>
      </c>
      <c r="E291" s="106"/>
      <c r="F291" s="106"/>
      <c r="G291" s="106">
        <v>201747000017</v>
      </c>
      <c r="H291" s="106" t="s">
        <v>1044</v>
      </c>
      <c r="I291" s="355"/>
      <c r="J291" s="106" t="s">
        <v>513</v>
      </c>
      <c r="K291" s="108" t="s">
        <v>831</v>
      </c>
      <c r="L291" s="106">
        <v>18</v>
      </c>
      <c r="M291" s="106" t="s">
        <v>508</v>
      </c>
      <c r="N291" s="106">
        <v>3</v>
      </c>
      <c r="O291" s="106">
        <v>3</v>
      </c>
      <c r="P291" s="106">
        <v>3</v>
      </c>
      <c r="Q291" s="106">
        <v>9</v>
      </c>
      <c r="R291" s="106">
        <f t="shared" si="18"/>
        <v>18</v>
      </c>
      <c r="S291" s="109" t="s">
        <v>414</v>
      </c>
      <c r="T291" s="109" t="s">
        <v>84</v>
      </c>
      <c r="U291" s="109" t="s">
        <v>516</v>
      </c>
      <c r="V291" s="109" t="s">
        <v>156</v>
      </c>
      <c r="W291" s="109" t="s">
        <v>14</v>
      </c>
      <c r="X291" s="207">
        <f>18014000</f>
        <v>18014000</v>
      </c>
      <c r="Y291" s="109" t="s">
        <v>87</v>
      </c>
      <c r="Z291" s="109" t="s">
        <v>510</v>
      </c>
      <c r="AA291" s="109" t="s">
        <v>511</v>
      </c>
      <c r="AB291" s="110">
        <v>0</v>
      </c>
      <c r="AC291" s="166">
        <v>0</v>
      </c>
      <c r="AD291" s="166">
        <v>1</v>
      </c>
      <c r="AE291" s="166">
        <v>8</v>
      </c>
      <c r="AF291" s="379">
        <v>9</v>
      </c>
      <c r="AG291" s="113" t="s">
        <v>517</v>
      </c>
      <c r="AH291" s="113" t="s">
        <v>14</v>
      </c>
      <c r="AI291" s="114"/>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115"/>
      <c r="BU291" s="115"/>
      <c r="BV291" s="115"/>
      <c r="BW291" s="115"/>
      <c r="BX291" s="115"/>
      <c r="BY291" s="115"/>
      <c r="BZ291" s="115"/>
      <c r="CA291" s="115"/>
      <c r="CB291" s="115"/>
      <c r="CC291" s="115"/>
      <c r="CD291" s="115"/>
      <c r="CE291" s="115"/>
      <c r="CF291" s="115"/>
      <c r="CG291" s="115"/>
      <c r="CH291" s="115"/>
      <c r="CI291" s="115"/>
      <c r="CJ291" s="115"/>
      <c r="CK291" s="115"/>
      <c r="CL291" s="115"/>
      <c r="CM291" s="115"/>
      <c r="CN291" s="115"/>
      <c r="CO291" s="115"/>
      <c r="CP291" s="115"/>
      <c r="CQ291" s="115"/>
      <c r="CR291" s="115"/>
      <c r="CS291" s="115"/>
      <c r="CT291" s="115"/>
      <c r="CU291" s="115"/>
      <c r="CV291" s="115"/>
      <c r="CW291" s="115"/>
      <c r="CX291" s="115"/>
      <c r="CY291" s="115"/>
      <c r="CZ291" s="115"/>
      <c r="DA291" s="115"/>
      <c r="DB291" s="115"/>
      <c r="DC291" s="115"/>
      <c r="DD291" s="115"/>
      <c r="DE291" s="115"/>
      <c r="DF291" s="115"/>
      <c r="DG291" s="115"/>
      <c r="DH291" s="115"/>
      <c r="DI291" s="115"/>
      <c r="DJ291" s="115"/>
      <c r="DK291" s="115"/>
      <c r="DL291" s="115"/>
      <c r="DM291" s="115"/>
      <c r="DN291" s="115"/>
      <c r="DO291" s="115"/>
      <c r="DP291" s="115"/>
      <c r="DQ291" s="115"/>
      <c r="DR291" s="115"/>
      <c r="DS291" s="116"/>
    </row>
    <row r="292" spans="1:123" s="117" customFormat="1" ht="120" customHeight="1" x14ac:dyDescent="0.25">
      <c r="A292" s="105" t="s">
        <v>505</v>
      </c>
      <c r="B292" s="199">
        <v>9.1</v>
      </c>
      <c r="C292" s="106" t="s">
        <v>25</v>
      </c>
      <c r="D292" s="106" t="s">
        <v>45</v>
      </c>
      <c r="E292" s="106"/>
      <c r="F292" s="106"/>
      <c r="G292" s="106">
        <v>201747000017</v>
      </c>
      <c r="H292" s="106" t="s">
        <v>1044</v>
      </c>
      <c r="I292" s="355"/>
      <c r="J292" s="106" t="s">
        <v>513</v>
      </c>
      <c r="K292" s="108" t="s">
        <v>518</v>
      </c>
      <c r="L292" s="106">
        <v>18</v>
      </c>
      <c r="M292" s="106" t="s">
        <v>508</v>
      </c>
      <c r="N292" s="106">
        <v>3</v>
      </c>
      <c r="O292" s="106">
        <v>3</v>
      </c>
      <c r="P292" s="106">
        <v>3</v>
      </c>
      <c r="Q292" s="106">
        <v>9</v>
      </c>
      <c r="R292" s="106">
        <f t="shared" si="18"/>
        <v>18</v>
      </c>
      <c r="S292" s="109" t="s">
        <v>414</v>
      </c>
      <c r="T292" s="109" t="s">
        <v>84</v>
      </c>
      <c r="U292" s="109" t="s">
        <v>516</v>
      </c>
      <c r="V292" s="109" t="s">
        <v>156</v>
      </c>
      <c r="W292" s="109" t="s">
        <v>14</v>
      </c>
      <c r="X292" s="207">
        <v>17077830</v>
      </c>
      <c r="Y292" s="109" t="s">
        <v>87</v>
      </c>
      <c r="Z292" s="109" t="s">
        <v>510</v>
      </c>
      <c r="AA292" s="109" t="s">
        <v>511</v>
      </c>
      <c r="AB292" s="110">
        <v>0</v>
      </c>
      <c r="AC292" s="166">
        <v>0</v>
      </c>
      <c r="AD292" s="166">
        <v>2</v>
      </c>
      <c r="AE292" s="166">
        <v>7</v>
      </c>
      <c r="AF292" s="379">
        <f t="shared" si="17"/>
        <v>9</v>
      </c>
      <c r="AG292" s="113" t="s">
        <v>519</v>
      </c>
      <c r="AH292" s="113" t="s">
        <v>14</v>
      </c>
      <c r="AI292" s="114"/>
      <c r="AJ292" s="115"/>
      <c r="AK292" s="115"/>
      <c r="AL292" s="115"/>
      <c r="AM292" s="115"/>
      <c r="AN292" s="115"/>
      <c r="AO292" s="115"/>
      <c r="AP292" s="115"/>
      <c r="AQ292" s="115"/>
      <c r="AR292" s="115"/>
      <c r="AS292" s="115"/>
      <c r="AT292" s="115"/>
      <c r="AU292" s="115"/>
      <c r="AV292" s="115"/>
      <c r="AW292" s="115"/>
      <c r="AX292" s="115"/>
      <c r="AY292" s="115"/>
      <c r="AZ292" s="115"/>
      <c r="BA292" s="115"/>
      <c r="BB292" s="115"/>
      <c r="BC292" s="115"/>
      <c r="BD292" s="115"/>
      <c r="BE292" s="115"/>
      <c r="BF292" s="115"/>
      <c r="BG292" s="115"/>
      <c r="BH292" s="115"/>
      <c r="BI292" s="115"/>
      <c r="BJ292" s="115"/>
      <c r="BK292" s="115"/>
      <c r="BL292" s="115"/>
      <c r="BM292" s="115"/>
      <c r="BN292" s="115"/>
      <c r="BO292" s="115"/>
      <c r="BP292" s="115"/>
      <c r="BQ292" s="115"/>
      <c r="BR292" s="115"/>
      <c r="BS292" s="115"/>
      <c r="BT292" s="115"/>
      <c r="BU292" s="11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115"/>
      <c r="CW292" s="115"/>
      <c r="CX292" s="115"/>
      <c r="CY292" s="115"/>
      <c r="CZ292" s="115"/>
      <c r="DA292" s="115"/>
      <c r="DB292" s="115"/>
      <c r="DC292" s="115"/>
      <c r="DD292" s="115"/>
      <c r="DE292" s="115"/>
      <c r="DF292" s="115"/>
      <c r="DG292" s="115"/>
      <c r="DH292" s="115"/>
      <c r="DI292" s="115"/>
      <c r="DJ292" s="115"/>
      <c r="DK292" s="115"/>
      <c r="DL292" s="115"/>
      <c r="DM292" s="115"/>
      <c r="DN292" s="115"/>
      <c r="DO292" s="115"/>
      <c r="DP292" s="115"/>
      <c r="DQ292" s="115"/>
      <c r="DR292" s="115"/>
      <c r="DS292" s="116"/>
    </row>
    <row r="293" spans="1:123" s="117" customFormat="1" ht="120" customHeight="1" x14ac:dyDescent="0.25">
      <c r="A293" s="105" t="s">
        <v>505</v>
      </c>
      <c r="B293" s="199">
        <v>9.1</v>
      </c>
      <c r="C293" s="106" t="s">
        <v>25</v>
      </c>
      <c r="D293" s="106" t="s">
        <v>45</v>
      </c>
      <c r="E293" s="106"/>
      <c r="F293" s="106"/>
      <c r="G293" s="106">
        <v>201747000017</v>
      </c>
      <c r="H293" s="106" t="s">
        <v>1044</v>
      </c>
      <c r="I293" s="355"/>
      <c r="J293" s="106" t="s">
        <v>513</v>
      </c>
      <c r="K293" s="108" t="s">
        <v>833</v>
      </c>
      <c r="L293" s="106">
        <v>18</v>
      </c>
      <c r="M293" s="106" t="s">
        <v>508</v>
      </c>
      <c r="N293" s="106">
        <v>3</v>
      </c>
      <c r="O293" s="106">
        <v>3</v>
      </c>
      <c r="P293" s="106">
        <v>3</v>
      </c>
      <c r="Q293" s="106">
        <v>9</v>
      </c>
      <c r="R293" s="106">
        <f t="shared" si="18"/>
        <v>18</v>
      </c>
      <c r="S293" s="109" t="s">
        <v>414</v>
      </c>
      <c r="T293" s="109" t="s">
        <v>84</v>
      </c>
      <c r="U293" s="109" t="s">
        <v>516</v>
      </c>
      <c r="V293" s="109" t="s">
        <v>156</v>
      </c>
      <c r="W293" s="109" t="s">
        <v>14</v>
      </c>
      <c r="X293" s="207">
        <f>22014000</f>
        <v>22014000</v>
      </c>
      <c r="Y293" s="109" t="s">
        <v>87</v>
      </c>
      <c r="Z293" s="109" t="s">
        <v>510</v>
      </c>
      <c r="AA293" s="109" t="s">
        <v>511</v>
      </c>
      <c r="AB293" s="110">
        <v>0</v>
      </c>
      <c r="AC293" s="166">
        <v>0</v>
      </c>
      <c r="AD293" s="166">
        <v>0</v>
      </c>
      <c r="AE293" s="166">
        <v>9</v>
      </c>
      <c r="AF293" s="379">
        <f t="shared" si="17"/>
        <v>9</v>
      </c>
      <c r="AG293" s="113" t="s">
        <v>520</v>
      </c>
      <c r="AH293" s="113" t="s">
        <v>14</v>
      </c>
      <c r="AI293" s="114"/>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5"/>
      <c r="DG293" s="115"/>
      <c r="DH293" s="115"/>
      <c r="DI293" s="115"/>
      <c r="DJ293" s="115"/>
      <c r="DK293" s="115"/>
      <c r="DL293" s="115"/>
      <c r="DM293" s="115"/>
      <c r="DN293" s="115"/>
      <c r="DO293" s="115"/>
      <c r="DP293" s="115"/>
      <c r="DQ293" s="115"/>
      <c r="DR293" s="115"/>
      <c r="DS293" s="116"/>
    </row>
    <row r="294" spans="1:123" s="117" customFormat="1" ht="120" customHeight="1" x14ac:dyDescent="0.25">
      <c r="A294" s="105" t="s">
        <v>505</v>
      </c>
      <c r="B294" s="199">
        <v>9.1</v>
      </c>
      <c r="C294" s="106" t="s">
        <v>25</v>
      </c>
      <c r="D294" s="106" t="s">
        <v>45</v>
      </c>
      <c r="E294" s="106"/>
      <c r="F294" s="106"/>
      <c r="G294" s="106">
        <v>201747000017</v>
      </c>
      <c r="H294" s="106" t="s">
        <v>1044</v>
      </c>
      <c r="I294" s="355"/>
      <c r="J294" s="106" t="s">
        <v>513</v>
      </c>
      <c r="K294" s="108" t="s">
        <v>521</v>
      </c>
      <c r="L294" s="106">
        <v>18</v>
      </c>
      <c r="M294" s="106" t="s">
        <v>508</v>
      </c>
      <c r="N294" s="106">
        <v>3</v>
      </c>
      <c r="O294" s="106">
        <v>3</v>
      </c>
      <c r="P294" s="106">
        <v>3</v>
      </c>
      <c r="Q294" s="106">
        <v>9</v>
      </c>
      <c r="R294" s="106">
        <f t="shared" si="18"/>
        <v>18</v>
      </c>
      <c r="S294" s="109" t="s">
        <v>414</v>
      </c>
      <c r="T294" s="109" t="s">
        <v>84</v>
      </c>
      <c r="U294" s="109" t="s">
        <v>491</v>
      </c>
      <c r="V294" s="109" t="s">
        <v>156</v>
      </c>
      <c r="W294" s="109" t="s">
        <v>14</v>
      </c>
      <c r="X294" s="207">
        <f>28495025-850489</f>
        <v>27644536</v>
      </c>
      <c r="Y294" s="109" t="s">
        <v>87</v>
      </c>
      <c r="Z294" s="109" t="s">
        <v>510</v>
      </c>
      <c r="AA294" s="109" t="s">
        <v>511</v>
      </c>
      <c r="AB294" s="110">
        <v>0</v>
      </c>
      <c r="AC294" s="166">
        <v>0</v>
      </c>
      <c r="AD294" s="166">
        <v>0</v>
      </c>
      <c r="AE294" s="166">
        <v>9</v>
      </c>
      <c r="AF294" s="379">
        <f t="shared" si="17"/>
        <v>9</v>
      </c>
      <c r="AG294" s="113" t="s">
        <v>522</v>
      </c>
      <c r="AH294" s="113" t="s">
        <v>14</v>
      </c>
      <c r="AI294" s="114"/>
      <c r="AJ294" s="115"/>
      <c r="AK294" s="115"/>
      <c r="AL294" s="115"/>
      <c r="AM294" s="115"/>
      <c r="AN294" s="115"/>
      <c r="AO294" s="115"/>
      <c r="AP294" s="115"/>
      <c r="AQ294" s="115"/>
      <c r="AR294" s="115"/>
      <c r="AS294" s="115"/>
      <c r="AT294" s="115"/>
      <c r="AU294" s="115"/>
      <c r="AV294" s="115"/>
      <c r="AW294" s="115"/>
      <c r="AX294" s="115"/>
      <c r="AY294" s="115"/>
      <c r="AZ294" s="115"/>
      <c r="BA294" s="115"/>
      <c r="BB294" s="115"/>
      <c r="BC294" s="115"/>
      <c r="BD294" s="115"/>
      <c r="BE294" s="115"/>
      <c r="BF294" s="115"/>
      <c r="BG294" s="115"/>
      <c r="BH294" s="115"/>
      <c r="BI294" s="115"/>
      <c r="BJ294" s="115"/>
      <c r="BK294" s="115"/>
      <c r="BL294" s="115"/>
      <c r="BM294" s="115"/>
      <c r="BN294" s="115"/>
      <c r="BO294" s="115"/>
      <c r="BP294" s="115"/>
      <c r="BQ294" s="115"/>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5"/>
      <c r="DG294" s="115"/>
      <c r="DH294" s="115"/>
      <c r="DI294" s="115"/>
      <c r="DJ294" s="115"/>
      <c r="DK294" s="115"/>
      <c r="DL294" s="115"/>
      <c r="DM294" s="115"/>
      <c r="DN294" s="115"/>
      <c r="DO294" s="115"/>
      <c r="DP294" s="115"/>
      <c r="DQ294" s="115"/>
      <c r="DR294" s="115"/>
      <c r="DS294" s="116"/>
    </row>
    <row r="295" spans="1:123" s="117" customFormat="1" ht="135" x14ac:dyDescent="0.25">
      <c r="A295" s="105" t="s">
        <v>505</v>
      </c>
      <c r="B295" s="199">
        <v>9.1</v>
      </c>
      <c r="C295" s="106" t="s">
        <v>25</v>
      </c>
      <c r="D295" s="106" t="s">
        <v>45</v>
      </c>
      <c r="E295" s="106"/>
      <c r="F295" s="106"/>
      <c r="G295" s="106">
        <v>201747000017</v>
      </c>
      <c r="H295" s="106" t="s">
        <v>1044</v>
      </c>
      <c r="I295" s="355"/>
      <c r="J295" s="106" t="s">
        <v>513</v>
      </c>
      <c r="K295" s="108" t="s">
        <v>834</v>
      </c>
      <c r="L295" s="106">
        <v>58</v>
      </c>
      <c r="M295" s="106" t="s">
        <v>508</v>
      </c>
      <c r="N295" s="106">
        <v>10</v>
      </c>
      <c r="O295" s="106">
        <v>10</v>
      </c>
      <c r="P295" s="106">
        <v>9</v>
      </c>
      <c r="Q295" s="106">
        <v>29</v>
      </c>
      <c r="R295" s="106">
        <f t="shared" si="18"/>
        <v>58</v>
      </c>
      <c r="S295" s="109" t="s">
        <v>414</v>
      </c>
      <c r="T295" s="109" t="s">
        <v>84</v>
      </c>
      <c r="U295" s="109" t="s">
        <v>491</v>
      </c>
      <c r="V295" s="109" t="s">
        <v>156</v>
      </c>
      <c r="W295" s="109" t="s">
        <v>14</v>
      </c>
      <c r="X295" s="207">
        <v>20000000</v>
      </c>
      <c r="Y295" s="109" t="s">
        <v>87</v>
      </c>
      <c r="Z295" s="109" t="s">
        <v>510</v>
      </c>
      <c r="AA295" s="109" t="s">
        <v>511</v>
      </c>
      <c r="AB295" s="110">
        <v>0</v>
      </c>
      <c r="AC295" s="166">
        <v>0</v>
      </c>
      <c r="AD295" s="166">
        <v>0</v>
      </c>
      <c r="AE295" s="166">
        <v>9</v>
      </c>
      <c r="AF295" s="379">
        <f t="shared" si="17"/>
        <v>9</v>
      </c>
      <c r="AG295" s="113" t="s">
        <v>523</v>
      </c>
      <c r="AH295" s="113" t="s">
        <v>14</v>
      </c>
      <c r="AI295" s="114"/>
      <c r="AJ295" s="115"/>
      <c r="AK295" s="115"/>
      <c r="AL295" s="115"/>
      <c r="AM295" s="115"/>
      <c r="AN295" s="115"/>
      <c r="AO295" s="115"/>
      <c r="AP295" s="115"/>
      <c r="AQ295" s="115"/>
      <c r="AR295" s="115"/>
      <c r="AS295" s="115"/>
      <c r="AT295" s="115"/>
      <c r="AU295" s="115"/>
      <c r="AV295" s="115"/>
      <c r="AW295" s="115"/>
      <c r="AX295" s="115"/>
      <c r="AY295" s="115"/>
      <c r="AZ295" s="115"/>
      <c r="BA295" s="115"/>
      <c r="BB295" s="115"/>
      <c r="BC295" s="115"/>
      <c r="BD295" s="115"/>
      <c r="BE295" s="115"/>
      <c r="BF295" s="115"/>
      <c r="BG295" s="115"/>
      <c r="BH295" s="115"/>
      <c r="BI295" s="115"/>
      <c r="BJ295" s="115"/>
      <c r="BK295" s="115"/>
      <c r="BL295" s="115"/>
      <c r="BM295" s="115"/>
      <c r="BN295" s="115"/>
      <c r="BO295" s="115"/>
      <c r="BP295" s="115"/>
      <c r="BQ295" s="115"/>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5"/>
      <c r="DG295" s="115"/>
      <c r="DH295" s="115"/>
      <c r="DI295" s="115"/>
      <c r="DJ295" s="115"/>
      <c r="DK295" s="115"/>
      <c r="DL295" s="115"/>
      <c r="DM295" s="115"/>
      <c r="DN295" s="115"/>
      <c r="DO295" s="115"/>
      <c r="DP295" s="115"/>
      <c r="DQ295" s="115"/>
      <c r="DR295" s="115"/>
      <c r="DS295" s="116"/>
    </row>
    <row r="296" spans="1:123" s="117" customFormat="1" ht="135" x14ac:dyDescent="0.25">
      <c r="A296" s="105" t="s">
        <v>505</v>
      </c>
      <c r="B296" s="199">
        <v>9.1</v>
      </c>
      <c r="C296" s="106" t="s">
        <v>25</v>
      </c>
      <c r="D296" s="106" t="s">
        <v>45</v>
      </c>
      <c r="E296" s="106"/>
      <c r="F296" s="106"/>
      <c r="G296" s="106">
        <v>201747000017</v>
      </c>
      <c r="H296" s="106" t="s">
        <v>1044</v>
      </c>
      <c r="I296" s="355"/>
      <c r="J296" s="106" t="s">
        <v>513</v>
      </c>
      <c r="K296" s="108" t="s">
        <v>524</v>
      </c>
      <c r="L296" s="106">
        <v>8</v>
      </c>
      <c r="M296" s="106" t="s">
        <v>508</v>
      </c>
      <c r="N296" s="106">
        <v>2</v>
      </c>
      <c r="O296" s="106">
        <v>2</v>
      </c>
      <c r="P296" s="106">
        <v>2</v>
      </c>
      <c r="Q296" s="106">
        <v>2</v>
      </c>
      <c r="R296" s="106">
        <f t="shared" si="18"/>
        <v>8</v>
      </c>
      <c r="S296" s="109" t="s">
        <v>414</v>
      </c>
      <c r="T296" s="109" t="s">
        <v>105</v>
      </c>
      <c r="U296" s="109" t="s">
        <v>96</v>
      </c>
      <c r="V296" s="109"/>
      <c r="W296" s="109"/>
      <c r="X296" s="207">
        <v>0</v>
      </c>
      <c r="Y296" s="109" t="s">
        <v>87</v>
      </c>
      <c r="Z296" s="109" t="s">
        <v>510</v>
      </c>
      <c r="AA296" s="109" t="s">
        <v>511</v>
      </c>
      <c r="AB296" s="110">
        <v>0</v>
      </c>
      <c r="AC296" s="166">
        <v>3</v>
      </c>
      <c r="AD296" s="166">
        <v>2</v>
      </c>
      <c r="AE296" s="166">
        <v>4</v>
      </c>
      <c r="AF296" s="380">
        <f t="shared" si="17"/>
        <v>9</v>
      </c>
      <c r="AG296" s="113" t="s">
        <v>525</v>
      </c>
      <c r="AH296" s="113" t="s">
        <v>14</v>
      </c>
      <c r="AI296" s="114"/>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c r="DK296" s="115"/>
      <c r="DL296" s="115"/>
      <c r="DM296" s="115"/>
      <c r="DN296" s="115"/>
      <c r="DO296" s="115"/>
      <c r="DP296" s="115"/>
      <c r="DQ296" s="115"/>
      <c r="DR296" s="115"/>
      <c r="DS296" s="116"/>
    </row>
    <row r="297" spans="1:123" s="117" customFormat="1" ht="135" x14ac:dyDescent="0.25">
      <c r="A297" s="105" t="s">
        <v>505</v>
      </c>
      <c r="B297" s="199">
        <v>9.1</v>
      </c>
      <c r="C297" s="106" t="s">
        <v>25</v>
      </c>
      <c r="D297" s="106" t="s">
        <v>45</v>
      </c>
      <c r="E297" s="106"/>
      <c r="F297" s="106"/>
      <c r="G297" s="106">
        <v>201747000017</v>
      </c>
      <c r="H297" s="106" t="s">
        <v>1044</v>
      </c>
      <c r="I297" s="348"/>
      <c r="J297" s="106" t="s">
        <v>513</v>
      </c>
      <c r="K297" s="108" t="s">
        <v>526</v>
      </c>
      <c r="L297" s="106">
        <v>1</v>
      </c>
      <c r="M297" s="106" t="s">
        <v>508</v>
      </c>
      <c r="N297" s="106"/>
      <c r="O297" s="106">
        <v>1</v>
      </c>
      <c r="P297" s="106"/>
      <c r="Q297" s="106"/>
      <c r="R297" s="106"/>
      <c r="S297" s="109" t="s">
        <v>414</v>
      </c>
      <c r="T297" s="109" t="s">
        <v>105</v>
      </c>
      <c r="U297" s="109" t="s">
        <v>96</v>
      </c>
      <c r="V297" s="109"/>
      <c r="W297" s="109"/>
      <c r="X297" s="207">
        <v>0</v>
      </c>
      <c r="Y297" s="109" t="s">
        <v>87</v>
      </c>
      <c r="Z297" s="109" t="s">
        <v>510</v>
      </c>
      <c r="AA297" s="109" t="s">
        <v>511</v>
      </c>
      <c r="AB297" s="110">
        <v>0</v>
      </c>
      <c r="AC297" s="166">
        <v>0</v>
      </c>
      <c r="AD297" s="166">
        <v>0</v>
      </c>
      <c r="AE297" s="166">
        <v>9</v>
      </c>
      <c r="AF297" s="379">
        <f t="shared" si="17"/>
        <v>9</v>
      </c>
      <c r="AG297" s="113" t="s">
        <v>527</v>
      </c>
      <c r="AH297" s="113" t="s">
        <v>14</v>
      </c>
      <c r="AI297" s="114"/>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c r="BG297" s="115"/>
      <c r="BH297" s="115"/>
      <c r="BI297" s="115"/>
      <c r="BJ297" s="115"/>
      <c r="BK297" s="115"/>
      <c r="BL297" s="115"/>
      <c r="BM297" s="115"/>
      <c r="BN297" s="115"/>
      <c r="BO297" s="115"/>
      <c r="BP297" s="115"/>
      <c r="BQ297" s="115"/>
      <c r="BR297" s="115"/>
      <c r="BS297" s="115"/>
      <c r="BT297" s="115"/>
      <c r="BU297" s="115"/>
      <c r="BV297" s="115"/>
      <c r="BW297" s="115"/>
      <c r="BX297" s="115"/>
      <c r="BY297" s="115"/>
      <c r="BZ297" s="115"/>
      <c r="CA297" s="115"/>
      <c r="CB297" s="115"/>
      <c r="CC297" s="115"/>
      <c r="CD297" s="115"/>
      <c r="CE297" s="115"/>
      <c r="CF297" s="115"/>
      <c r="CG297" s="115"/>
      <c r="CH297" s="115"/>
      <c r="CI297" s="115"/>
      <c r="CJ297" s="115"/>
      <c r="CK297" s="115"/>
      <c r="CL297" s="115"/>
      <c r="CM297" s="115"/>
      <c r="CN297" s="115"/>
      <c r="CO297" s="115"/>
      <c r="CP297" s="115"/>
      <c r="CQ297" s="115"/>
      <c r="CR297" s="115"/>
      <c r="CS297" s="115"/>
      <c r="CT297" s="115"/>
      <c r="CU297" s="115"/>
      <c r="CV297" s="115"/>
      <c r="CW297" s="115"/>
      <c r="CX297" s="115"/>
      <c r="CY297" s="115"/>
      <c r="CZ297" s="115"/>
      <c r="DA297" s="115"/>
      <c r="DB297" s="115"/>
      <c r="DC297" s="115"/>
      <c r="DD297" s="115"/>
      <c r="DE297" s="115"/>
      <c r="DF297" s="115"/>
      <c r="DG297" s="115"/>
      <c r="DH297" s="115"/>
      <c r="DI297" s="115"/>
      <c r="DJ297" s="115"/>
      <c r="DK297" s="115"/>
      <c r="DL297" s="115"/>
      <c r="DM297" s="115"/>
      <c r="DN297" s="115"/>
      <c r="DO297" s="115"/>
      <c r="DP297" s="115"/>
      <c r="DQ297" s="115"/>
      <c r="DR297" s="115"/>
      <c r="DS297" s="116"/>
    </row>
    <row r="298" spans="1:123" s="117" customFormat="1" ht="142.5" customHeight="1" x14ac:dyDescent="0.25">
      <c r="A298" s="105" t="s">
        <v>505</v>
      </c>
      <c r="B298" s="199">
        <v>9.1999999999999993</v>
      </c>
      <c r="C298" s="106" t="s">
        <v>25</v>
      </c>
      <c r="D298" s="106" t="s">
        <v>46</v>
      </c>
      <c r="E298" s="106"/>
      <c r="F298" s="106"/>
      <c r="G298" s="106">
        <v>201747000017</v>
      </c>
      <c r="H298" s="106" t="s">
        <v>1044</v>
      </c>
      <c r="I298" s="347" t="s">
        <v>528</v>
      </c>
      <c r="J298" s="106" t="s">
        <v>529</v>
      </c>
      <c r="K298" s="108" t="s">
        <v>530</v>
      </c>
      <c r="L298" s="106">
        <v>32</v>
      </c>
      <c r="M298" s="106" t="s">
        <v>508</v>
      </c>
      <c r="N298" s="106">
        <v>5</v>
      </c>
      <c r="O298" s="106">
        <v>6</v>
      </c>
      <c r="P298" s="106">
        <v>5</v>
      </c>
      <c r="Q298" s="106">
        <v>16</v>
      </c>
      <c r="R298" s="106">
        <f t="shared" ref="R298:R327" si="20">SUM(N298:Q298)</f>
        <v>32</v>
      </c>
      <c r="S298" s="109" t="s">
        <v>414</v>
      </c>
      <c r="T298" s="109" t="s">
        <v>105</v>
      </c>
      <c r="U298" s="109" t="s">
        <v>96</v>
      </c>
      <c r="V298" s="109"/>
      <c r="W298" s="109"/>
      <c r="X298" s="207">
        <v>0</v>
      </c>
      <c r="Y298" s="109" t="s">
        <v>87</v>
      </c>
      <c r="Z298" s="109" t="s">
        <v>510</v>
      </c>
      <c r="AA298" s="109" t="s">
        <v>511</v>
      </c>
      <c r="AB298" s="110">
        <v>0</v>
      </c>
      <c r="AC298" s="166">
        <v>4</v>
      </c>
      <c r="AD298" s="166">
        <v>8</v>
      </c>
      <c r="AE298" s="166">
        <v>2</v>
      </c>
      <c r="AF298" s="380">
        <f t="shared" si="17"/>
        <v>14</v>
      </c>
      <c r="AG298" s="113" t="s">
        <v>531</v>
      </c>
      <c r="AH298" s="113" t="s">
        <v>14</v>
      </c>
      <c r="AI298" s="114"/>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c r="BG298" s="115"/>
      <c r="BH298" s="115"/>
      <c r="BI298" s="115"/>
      <c r="BJ298" s="115"/>
      <c r="BK298" s="115"/>
      <c r="BL298" s="115"/>
      <c r="BM298" s="115"/>
      <c r="BN298" s="115"/>
      <c r="BO298" s="115"/>
      <c r="BP298" s="115"/>
      <c r="BQ298" s="115"/>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5"/>
      <c r="DG298" s="115"/>
      <c r="DH298" s="115"/>
      <c r="DI298" s="115"/>
      <c r="DJ298" s="115"/>
      <c r="DK298" s="115"/>
      <c r="DL298" s="115"/>
      <c r="DM298" s="115"/>
      <c r="DN298" s="115"/>
      <c r="DO298" s="115"/>
      <c r="DP298" s="115"/>
      <c r="DQ298" s="115"/>
      <c r="DR298" s="115"/>
      <c r="DS298" s="116"/>
    </row>
    <row r="299" spans="1:123" s="117" customFormat="1" ht="121.5" customHeight="1" x14ac:dyDescent="0.25">
      <c r="A299" s="105" t="s">
        <v>505</v>
      </c>
      <c r="B299" s="199">
        <v>9.1999999999999993</v>
      </c>
      <c r="C299" s="106" t="s">
        <v>25</v>
      </c>
      <c r="D299" s="106" t="s">
        <v>46</v>
      </c>
      <c r="E299" s="106"/>
      <c r="F299" s="106"/>
      <c r="G299" s="106">
        <v>201747000017</v>
      </c>
      <c r="H299" s="106" t="s">
        <v>1044</v>
      </c>
      <c r="I299" s="348"/>
      <c r="J299" s="106" t="s">
        <v>529</v>
      </c>
      <c r="K299" s="108" t="s">
        <v>835</v>
      </c>
      <c r="L299" s="106">
        <v>18</v>
      </c>
      <c r="M299" s="106" t="s">
        <v>508</v>
      </c>
      <c r="N299" s="106">
        <v>3</v>
      </c>
      <c r="O299" s="106">
        <v>3</v>
      </c>
      <c r="P299" s="106">
        <v>3</v>
      </c>
      <c r="Q299" s="106">
        <v>9</v>
      </c>
      <c r="R299" s="106">
        <f t="shared" si="20"/>
        <v>18</v>
      </c>
      <c r="S299" s="109" t="s">
        <v>414</v>
      </c>
      <c r="T299" s="109" t="s">
        <v>105</v>
      </c>
      <c r="U299" s="109" t="s">
        <v>96</v>
      </c>
      <c r="V299" s="109"/>
      <c r="W299" s="109"/>
      <c r="X299" s="207">
        <v>0</v>
      </c>
      <c r="Y299" s="109" t="s">
        <v>87</v>
      </c>
      <c r="Z299" s="109" t="s">
        <v>510</v>
      </c>
      <c r="AA299" s="109" t="s">
        <v>511</v>
      </c>
      <c r="AB299" s="233">
        <v>0</v>
      </c>
      <c r="AC299" s="261">
        <v>2</v>
      </c>
      <c r="AD299" s="261">
        <v>4</v>
      </c>
      <c r="AE299" s="261"/>
      <c r="AF299" s="223">
        <f t="shared" si="17"/>
        <v>6</v>
      </c>
      <c r="AG299" s="113" t="s">
        <v>532</v>
      </c>
      <c r="AH299" s="113" t="s">
        <v>14</v>
      </c>
      <c r="AI299" s="114"/>
      <c r="AJ299" s="115"/>
      <c r="AK299" s="115"/>
      <c r="AL299" s="115"/>
      <c r="AM299" s="115"/>
      <c r="AN299" s="115"/>
      <c r="AO299" s="115"/>
      <c r="AP299" s="115"/>
      <c r="AQ299" s="115"/>
      <c r="AR299" s="115"/>
      <c r="AS299" s="115"/>
      <c r="AT299" s="115"/>
      <c r="AU299" s="115"/>
      <c r="AV299" s="115"/>
      <c r="AW299" s="115"/>
      <c r="AX299" s="115"/>
      <c r="AY299" s="115"/>
      <c r="AZ299" s="115"/>
      <c r="BA299" s="115"/>
      <c r="BB299" s="115"/>
      <c r="BC299" s="115"/>
      <c r="BD299" s="115"/>
      <c r="BE299" s="115"/>
      <c r="BF299" s="115"/>
      <c r="BG299" s="115"/>
      <c r="BH299" s="115"/>
      <c r="BI299" s="115"/>
      <c r="BJ299" s="115"/>
      <c r="BK299" s="115"/>
      <c r="BL299" s="115"/>
      <c r="BM299" s="115"/>
      <c r="BN299" s="115"/>
      <c r="BO299" s="115"/>
      <c r="BP299" s="115"/>
      <c r="BQ299" s="115"/>
      <c r="BR299" s="115"/>
      <c r="BS299" s="115"/>
      <c r="BT299" s="115"/>
      <c r="BU299" s="115"/>
      <c r="BV299" s="115"/>
      <c r="BW299" s="115"/>
      <c r="BX299" s="115"/>
      <c r="BY299" s="115"/>
      <c r="BZ299" s="115"/>
      <c r="CA299" s="115"/>
      <c r="CB299" s="115"/>
      <c r="CC299" s="115"/>
      <c r="CD299" s="115"/>
      <c r="CE299" s="115"/>
      <c r="CF299" s="115"/>
      <c r="CG299" s="115"/>
      <c r="CH299" s="115"/>
      <c r="CI299" s="115"/>
      <c r="CJ299" s="115"/>
      <c r="CK299" s="115"/>
      <c r="CL299" s="115"/>
      <c r="CM299" s="115"/>
      <c r="CN299" s="115"/>
      <c r="CO299" s="115"/>
      <c r="CP299" s="115"/>
      <c r="CQ299" s="115"/>
      <c r="CR299" s="115"/>
      <c r="CS299" s="115"/>
      <c r="CT299" s="115"/>
      <c r="CU299" s="115"/>
      <c r="CV299" s="115"/>
      <c r="CW299" s="115"/>
      <c r="CX299" s="115"/>
      <c r="CY299" s="115"/>
      <c r="CZ299" s="115"/>
      <c r="DA299" s="115"/>
      <c r="DB299" s="115"/>
      <c r="DC299" s="115"/>
      <c r="DD299" s="115"/>
      <c r="DE299" s="115"/>
      <c r="DF299" s="115"/>
      <c r="DG299" s="115"/>
      <c r="DH299" s="115"/>
      <c r="DI299" s="115"/>
      <c r="DJ299" s="115"/>
      <c r="DK299" s="115"/>
      <c r="DL299" s="115"/>
      <c r="DM299" s="115"/>
      <c r="DN299" s="115"/>
      <c r="DO299" s="115"/>
      <c r="DP299" s="115"/>
      <c r="DQ299" s="115"/>
      <c r="DR299" s="115"/>
      <c r="DS299" s="116"/>
    </row>
    <row r="300" spans="1:123" s="117" customFormat="1" ht="91.5" customHeight="1" x14ac:dyDescent="0.25">
      <c r="A300" s="105" t="s">
        <v>505</v>
      </c>
      <c r="B300" s="199">
        <v>9.1999999999999993</v>
      </c>
      <c r="C300" s="106" t="s">
        <v>25</v>
      </c>
      <c r="D300" s="106" t="s">
        <v>46</v>
      </c>
      <c r="E300" s="106"/>
      <c r="F300" s="106"/>
      <c r="G300" s="106">
        <v>201747000017</v>
      </c>
      <c r="H300" s="106" t="s">
        <v>1044</v>
      </c>
      <c r="I300" s="106" t="s">
        <v>533</v>
      </c>
      <c r="J300" s="106" t="s">
        <v>529</v>
      </c>
      <c r="K300" s="108" t="s">
        <v>534</v>
      </c>
      <c r="L300" s="106">
        <v>18</v>
      </c>
      <c r="M300" s="106" t="s">
        <v>508</v>
      </c>
      <c r="N300" s="106">
        <v>3</v>
      </c>
      <c r="O300" s="106">
        <v>3</v>
      </c>
      <c r="P300" s="106">
        <v>3</v>
      </c>
      <c r="Q300" s="106">
        <v>9</v>
      </c>
      <c r="R300" s="106">
        <f t="shared" si="20"/>
        <v>18</v>
      </c>
      <c r="S300" s="109" t="s">
        <v>414</v>
      </c>
      <c r="T300" s="109" t="s">
        <v>105</v>
      </c>
      <c r="U300" s="109" t="s">
        <v>96</v>
      </c>
      <c r="V300" s="109"/>
      <c r="W300" s="109"/>
      <c r="X300" s="207">
        <v>0</v>
      </c>
      <c r="Y300" s="109" t="s">
        <v>87</v>
      </c>
      <c r="Z300" s="109" t="s">
        <v>510</v>
      </c>
      <c r="AA300" s="109" t="s">
        <v>511</v>
      </c>
      <c r="AB300" s="110">
        <v>0</v>
      </c>
      <c r="AC300" s="166">
        <v>0</v>
      </c>
      <c r="AD300" s="166">
        <v>8</v>
      </c>
      <c r="AE300" s="166">
        <v>1</v>
      </c>
      <c r="AF300" s="380">
        <f t="shared" si="17"/>
        <v>9</v>
      </c>
      <c r="AG300" s="113" t="s">
        <v>535</v>
      </c>
      <c r="AH300" s="113" t="s">
        <v>14</v>
      </c>
      <c r="AI300" s="114"/>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N300" s="115"/>
      <c r="BO300" s="115"/>
      <c r="BP300" s="115"/>
      <c r="BQ300" s="115"/>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5"/>
      <c r="DG300" s="115"/>
      <c r="DH300" s="115"/>
      <c r="DI300" s="115"/>
      <c r="DJ300" s="115"/>
      <c r="DK300" s="115"/>
      <c r="DL300" s="115"/>
      <c r="DM300" s="115"/>
      <c r="DN300" s="115"/>
      <c r="DO300" s="115"/>
      <c r="DP300" s="115"/>
      <c r="DQ300" s="115"/>
      <c r="DR300" s="115"/>
      <c r="DS300" s="116"/>
    </row>
    <row r="301" spans="1:123" s="117" customFormat="1" ht="171.75" customHeight="1" x14ac:dyDescent="0.25">
      <c r="A301" s="105" t="s">
        <v>505</v>
      </c>
      <c r="B301" s="199">
        <v>9.1999999999999993</v>
      </c>
      <c r="C301" s="106" t="s">
        <v>25</v>
      </c>
      <c r="D301" s="106" t="s">
        <v>46</v>
      </c>
      <c r="E301" s="106"/>
      <c r="F301" s="106"/>
      <c r="G301" s="106">
        <v>201747000017</v>
      </c>
      <c r="H301" s="106" t="s">
        <v>1044</v>
      </c>
      <c r="I301" s="109" t="s">
        <v>536</v>
      </c>
      <c r="J301" s="106" t="s">
        <v>529</v>
      </c>
      <c r="K301" s="108" t="s">
        <v>537</v>
      </c>
      <c r="L301" s="106">
        <v>18</v>
      </c>
      <c r="M301" s="106" t="s">
        <v>508</v>
      </c>
      <c r="N301" s="106">
        <v>3</v>
      </c>
      <c r="O301" s="106">
        <v>3</v>
      </c>
      <c r="P301" s="106">
        <v>3</v>
      </c>
      <c r="Q301" s="106">
        <v>9</v>
      </c>
      <c r="R301" s="106">
        <f t="shared" si="20"/>
        <v>18</v>
      </c>
      <c r="S301" s="109" t="s">
        <v>414</v>
      </c>
      <c r="T301" s="109" t="s">
        <v>105</v>
      </c>
      <c r="U301" s="109" t="s">
        <v>96</v>
      </c>
      <c r="V301" s="109"/>
      <c r="W301" s="109"/>
      <c r="X301" s="207">
        <v>0</v>
      </c>
      <c r="Y301" s="109" t="s">
        <v>87</v>
      </c>
      <c r="Z301" s="109" t="s">
        <v>510</v>
      </c>
      <c r="AA301" s="109" t="s">
        <v>511</v>
      </c>
      <c r="AB301" s="110">
        <v>0</v>
      </c>
      <c r="AC301" s="166">
        <v>2</v>
      </c>
      <c r="AD301" s="166">
        <v>4</v>
      </c>
      <c r="AE301" s="166">
        <v>3</v>
      </c>
      <c r="AF301" s="380">
        <f t="shared" si="17"/>
        <v>9</v>
      </c>
      <c r="AG301" s="113" t="s">
        <v>538</v>
      </c>
      <c r="AH301" s="113" t="s">
        <v>14</v>
      </c>
      <c r="AI301" s="114"/>
      <c r="AJ301" s="115"/>
      <c r="AK301" s="115"/>
      <c r="AL301" s="115"/>
      <c r="AM301" s="115"/>
      <c r="AN301" s="115"/>
      <c r="AO301" s="115"/>
      <c r="AP301" s="115"/>
      <c r="AQ301" s="115"/>
      <c r="AR301" s="115"/>
      <c r="AS301" s="115"/>
      <c r="AT301" s="115"/>
      <c r="AU301" s="115"/>
      <c r="AV301" s="115"/>
      <c r="AW301" s="115"/>
      <c r="AX301" s="115"/>
      <c r="AY301" s="115"/>
      <c r="AZ301" s="115"/>
      <c r="BA301" s="115"/>
      <c r="BB301" s="115"/>
      <c r="BC301" s="115"/>
      <c r="BD301" s="115"/>
      <c r="BE301" s="115"/>
      <c r="BF301" s="115"/>
      <c r="BG301" s="115"/>
      <c r="BH301" s="115"/>
      <c r="BI301" s="115"/>
      <c r="BJ301" s="115"/>
      <c r="BK301" s="115"/>
      <c r="BL301" s="115"/>
      <c r="BM301" s="115"/>
      <c r="BN301" s="115"/>
      <c r="BO301" s="115"/>
      <c r="BP301" s="115"/>
      <c r="BQ301" s="115"/>
      <c r="BR301" s="115"/>
      <c r="BS301" s="115"/>
      <c r="BT301" s="115"/>
      <c r="BU301" s="115"/>
      <c r="BV301" s="115"/>
      <c r="BW301" s="115"/>
      <c r="BX301" s="115"/>
      <c r="BY301" s="115"/>
      <c r="BZ301" s="115"/>
      <c r="CA301" s="115"/>
      <c r="CB301" s="115"/>
      <c r="CC301" s="115"/>
      <c r="CD301" s="115"/>
      <c r="CE301" s="115"/>
      <c r="CF301" s="115"/>
      <c r="CG301" s="115"/>
      <c r="CH301" s="115"/>
      <c r="CI301" s="115"/>
      <c r="CJ301" s="115"/>
      <c r="CK301" s="115"/>
      <c r="CL301" s="115"/>
      <c r="CM301" s="115"/>
      <c r="CN301" s="115"/>
      <c r="CO301" s="115"/>
      <c r="CP301" s="115"/>
      <c r="CQ301" s="115"/>
      <c r="CR301" s="115"/>
      <c r="CS301" s="115"/>
      <c r="CT301" s="115"/>
      <c r="CU301" s="115"/>
      <c r="CV301" s="115"/>
      <c r="CW301" s="115"/>
      <c r="CX301" s="115"/>
      <c r="CY301" s="115"/>
      <c r="CZ301" s="115"/>
      <c r="DA301" s="115"/>
      <c r="DB301" s="115"/>
      <c r="DC301" s="115"/>
      <c r="DD301" s="115"/>
      <c r="DE301" s="115"/>
      <c r="DF301" s="115"/>
      <c r="DG301" s="115"/>
      <c r="DH301" s="115"/>
      <c r="DI301" s="115"/>
      <c r="DJ301" s="115"/>
      <c r="DK301" s="115"/>
      <c r="DL301" s="115"/>
      <c r="DM301" s="115"/>
      <c r="DN301" s="115"/>
      <c r="DO301" s="115"/>
      <c r="DP301" s="115"/>
      <c r="DQ301" s="115"/>
      <c r="DR301" s="115"/>
      <c r="DS301" s="116"/>
    </row>
    <row r="302" spans="1:123" s="117" customFormat="1" ht="132.75" customHeight="1" x14ac:dyDescent="0.25">
      <c r="A302" s="105" t="s">
        <v>505</v>
      </c>
      <c r="B302" s="199">
        <v>9.1999999999999993</v>
      </c>
      <c r="C302" s="106" t="s">
        <v>25</v>
      </c>
      <c r="D302" s="106" t="s">
        <v>46</v>
      </c>
      <c r="E302" s="106"/>
      <c r="F302" s="106"/>
      <c r="G302" s="106">
        <v>201747000017</v>
      </c>
      <c r="H302" s="106" t="s">
        <v>1044</v>
      </c>
      <c r="I302" s="109"/>
      <c r="J302" s="106" t="s">
        <v>529</v>
      </c>
      <c r="K302" s="108" t="s">
        <v>539</v>
      </c>
      <c r="L302" s="106">
        <v>18</v>
      </c>
      <c r="M302" s="106" t="s">
        <v>508</v>
      </c>
      <c r="N302" s="106">
        <v>3</v>
      </c>
      <c r="O302" s="106">
        <v>3</v>
      </c>
      <c r="P302" s="106">
        <v>3</v>
      </c>
      <c r="Q302" s="106">
        <v>9</v>
      </c>
      <c r="R302" s="106">
        <f t="shared" si="20"/>
        <v>18</v>
      </c>
      <c r="S302" s="109" t="s">
        <v>414</v>
      </c>
      <c r="T302" s="109" t="s">
        <v>105</v>
      </c>
      <c r="U302" s="109" t="s">
        <v>96</v>
      </c>
      <c r="V302" s="109"/>
      <c r="W302" s="109"/>
      <c r="X302" s="207">
        <v>0</v>
      </c>
      <c r="Y302" s="109" t="s">
        <v>87</v>
      </c>
      <c r="Z302" s="109" t="s">
        <v>510</v>
      </c>
      <c r="AA302" s="109" t="s">
        <v>511</v>
      </c>
      <c r="AB302" s="110">
        <v>0</v>
      </c>
      <c r="AC302" s="166">
        <v>0</v>
      </c>
      <c r="AD302" s="166">
        <v>8</v>
      </c>
      <c r="AE302" s="166">
        <v>21</v>
      </c>
      <c r="AF302" s="380">
        <f t="shared" si="17"/>
        <v>29</v>
      </c>
      <c r="AG302" s="113" t="s">
        <v>540</v>
      </c>
      <c r="AH302" s="113" t="s">
        <v>14</v>
      </c>
      <c r="AI302" s="114"/>
      <c r="AJ302" s="115"/>
      <c r="AK302" s="115"/>
      <c r="AL302" s="115"/>
      <c r="AM302" s="115"/>
      <c r="AN302" s="115"/>
      <c r="AO302" s="115"/>
      <c r="AP302" s="115"/>
      <c r="AQ302" s="115"/>
      <c r="AR302" s="115"/>
      <c r="AS302" s="115"/>
      <c r="AT302" s="115"/>
      <c r="AU302" s="115"/>
      <c r="AV302" s="115"/>
      <c r="AW302" s="115"/>
      <c r="AX302" s="115"/>
      <c r="AY302" s="115"/>
      <c r="AZ302" s="115"/>
      <c r="BA302" s="115"/>
      <c r="BB302" s="115"/>
      <c r="BC302" s="115"/>
      <c r="BD302" s="115"/>
      <c r="BE302" s="115"/>
      <c r="BF302" s="115"/>
      <c r="BG302" s="115"/>
      <c r="BH302" s="115"/>
      <c r="BI302" s="115"/>
      <c r="BJ302" s="115"/>
      <c r="BK302" s="115"/>
      <c r="BL302" s="115"/>
      <c r="BM302" s="115"/>
      <c r="BN302" s="115"/>
      <c r="BO302" s="115"/>
      <c r="BP302" s="115"/>
      <c r="BQ302" s="115"/>
      <c r="BR302" s="115"/>
      <c r="BS302" s="115"/>
      <c r="BT302" s="115"/>
      <c r="BU302" s="115"/>
      <c r="BV302" s="115"/>
      <c r="BW302" s="115"/>
      <c r="BX302" s="115"/>
      <c r="BY302" s="115"/>
      <c r="BZ302" s="115"/>
      <c r="CA302" s="115"/>
      <c r="CB302" s="115"/>
      <c r="CC302" s="115"/>
      <c r="CD302" s="115"/>
      <c r="CE302" s="115"/>
      <c r="CF302" s="115"/>
      <c r="CG302" s="115"/>
      <c r="CH302" s="115"/>
      <c r="CI302" s="115"/>
      <c r="CJ302" s="115"/>
      <c r="CK302" s="115"/>
      <c r="CL302" s="115"/>
      <c r="CM302" s="115"/>
      <c r="CN302" s="115"/>
      <c r="CO302" s="115"/>
      <c r="CP302" s="115"/>
      <c r="CQ302" s="115"/>
      <c r="CR302" s="115"/>
      <c r="CS302" s="115"/>
      <c r="CT302" s="115"/>
      <c r="CU302" s="115"/>
      <c r="CV302" s="115"/>
      <c r="CW302" s="115"/>
      <c r="CX302" s="115"/>
      <c r="CY302" s="115"/>
      <c r="CZ302" s="115"/>
      <c r="DA302" s="115"/>
      <c r="DB302" s="115"/>
      <c r="DC302" s="115"/>
      <c r="DD302" s="115"/>
      <c r="DE302" s="115"/>
      <c r="DF302" s="115"/>
      <c r="DG302" s="115"/>
      <c r="DH302" s="115"/>
      <c r="DI302" s="115"/>
      <c r="DJ302" s="115"/>
      <c r="DK302" s="115"/>
      <c r="DL302" s="115"/>
      <c r="DM302" s="115"/>
      <c r="DN302" s="115"/>
      <c r="DO302" s="115"/>
      <c r="DP302" s="115"/>
      <c r="DQ302" s="115"/>
      <c r="DR302" s="115"/>
      <c r="DS302" s="116"/>
    </row>
    <row r="303" spans="1:123" s="117" customFormat="1" ht="111.75" customHeight="1" x14ac:dyDescent="0.25">
      <c r="A303" s="105" t="s">
        <v>505</v>
      </c>
      <c r="B303" s="199">
        <v>9.1999999999999993</v>
      </c>
      <c r="C303" s="106" t="s">
        <v>25</v>
      </c>
      <c r="D303" s="106" t="s">
        <v>46</v>
      </c>
      <c r="E303" s="106"/>
      <c r="F303" s="106"/>
      <c r="G303" s="106">
        <v>201747000017</v>
      </c>
      <c r="H303" s="106" t="s">
        <v>1044</v>
      </c>
      <c r="I303" s="347" t="s">
        <v>541</v>
      </c>
      <c r="J303" s="106" t="s">
        <v>529</v>
      </c>
      <c r="K303" s="108" t="s">
        <v>836</v>
      </c>
      <c r="L303" s="106">
        <v>18</v>
      </c>
      <c r="M303" s="106" t="s">
        <v>508</v>
      </c>
      <c r="N303" s="106">
        <v>3</v>
      </c>
      <c r="O303" s="106">
        <v>3</v>
      </c>
      <c r="P303" s="106">
        <v>3</v>
      </c>
      <c r="Q303" s="106">
        <v>9</v>
      </c>
      <c r="R303" s="106">
        <f t="shared" si="20"/>
        <v>18</v>
      </c>
      <c r="S303" s="109" t="s">
        <v>414</v>
      </c>
      <c r="T303" s="109" t="s">
        <v>105</v>
      </c>
      <c r="U303" s="109" t="s">
        <v>96</v>
      </c>
      <c r="V303" s="109"/>
      <c r="W303" s="109"/>
      <c r="X303" s="207">
        <v>0</v>
      </c>
      <c r="Y303" s="109" t="s">
        <v>87</v>
      </c>
      <c r="Z303" s="109" t="s">
        <v>510</v>
      </c>
      <c r="AA303" s="109" t="s">
        <v>511</v>
      </c>
      <c r="AB303" s="110">
        <v>0</v>
      </c>
      <c r="AC303" s="166">
        <v>3</v>
      </c>
      <c r="AD303" s="166">
        <v>3</v>
      </c>
      <c r="AE303" s="166">
        <v>3</v>
      </c>
      <c r="AF303" s="380">
        <f t="shared" si="17"/>
        <v>9</v>
      </c>
      <c r="AG303" s="113" t="s">
        <v>542</v>
      </c>
      <c r="AH303" s="113" t="s">
        <v>14</v>
      </c>
      <c r="AI303" s="114"/>
      <c r="AJ303" s="115"/>
      <c r="AK303" s="115"/>
      <c r="AL303" s="115"/>
      <c r="AM303" s="115"/>
      <c r="AN303" s="115"/>
      <c r="AO303" s="115"/>
      <c r="AP303" s="115"/>
      <c r="AQ303" s="115"/>
      <c r="AR303" s="115"/>
      <c r="AS303" s="115"/>
      <c r="AT303" s="115"/>
      <c r="AU303" s="115"/>
      <c r="AV303" s="115"/>
      <c r="AW303" s="115"/>
      <c r="AX303" s="115"/>
      <c r="AY303" s="115"/>
      <c r="AZ303" s="115"/>
      <c r="BA303" s="115"/>
      <c r="BB303" s="115"/>
      <c r="BC303" s="115"/>
      <c r="BD303" s="115"/>
      <c r="BE303" s="115"/>
      <c r="BF303" s="115"/>
      <c r="BG303" s="115"/>
      <c r="BH303" s="115"/>
      <c r="BI303" s="115"/>
      <c r="BJ303" s="115"/>
      <c r="BK303" s="115"/>
      <c r="BL303" s="115"/>
      <c r="BM303" s="115"/>
      <c r="BN303" s="115"/>
      <c r="BO303" s="115"/>
      <c r="BP303" s="115"/>
      <c r="BQ303" s="115"/>
      <c r="BR303" s="115"/>
      <c r="BS303" s="115"/>
      <c r="BT303" s="115"/>
      <c r="BU303" s="115"/>
      <c r="BV303" s="115"/>
      <c r="BW303" s="115"/>
      <c r="BX303" s="115"/>
      <c r="BY303" s="115"/>
      <c r="BZ303" s="115"/>
      <c r="CA303" s="115"/>
      <c r="CB303" s="115"/>
      <c r="CC303" s="115"/>
      <c r="CD303" s="115"/>
      <c r="CE303" s="115"/>
      <c r="CF303" s="115"/>
      <c r="CG303" s="115"/>
      <c r="CH303" s="115"/>
      <c r="CI303" s="115"/>
      <c r="CJ303" s="115"/>
      <c r="CK303" s="115"/>
      <c r="CL303" s="115"/>
      <c r="CM303" s="115"/>
      <c r="CN303" s="115"/>
      <c r="CO303" s="115"/>
      <c r="CP303" s="115"/>
      <c r="CQ303" s="115"/>
      <c r="CR303" s="115"/>
      <c r="CS303" s="115"/>
      <c r="CT303" s="115"/>
      <c r="CU303" s="115"/>
      <c r="CV303" s="115"/>
      <c r="CW303" s="115"/>
      <c r="CX303" s="115"/>
      <c r="CY303" s="115"/>
      <c r="CZ303" s="115"/>
      <c r="DA303" s="115"/>
      <c r="DB303" s="115"/>
      <c r="DC303" s="115"/>
      <c r="DD303" s="115"/>
      <c r="DE303" s="115"/>
      <c r="DF303" s="115"/>
      <c r="DG303" s="115"/>
      <c r="DH303" s="115"/>
      <c r="DI303" s="115"/>
      <c r="DJ303" s="115"/>
      <c r="DK303" s="115"/>
      <c r="DL303" s="115"/>
      <c r="DM303" s="115"/>
      <c r="DN303" s="115"/>
      <c r="DO303" s="115"/>
      <c r="DP303" s="115"/>
      <c r="DQ303" s="115"/>
      <c r="DR303" s="115"/>
      <c r="DS303" s="116"/>
    </row>
    <row r="304" spans="1:123" s="117" customFormat="1" ht="135" customHeight="1" x14ac:dyDescent="0.25">
      <c r="A304" s="105" t="s">
        <v>505</v>
      </c>
      <c r="B304" s="199">
        <v>9.1999999999999993</v>
      </c>
      <c r="C304" s="106" t="s">
        <v>25</v>
      </c>
      <c r="D304" s="106" t="s">
        <v>46</v>
      </c>
      <c r="E304" s="106"/>
      <c r="F304" s="106"/>
      <c r="G304" s="106">
        <v>201747000017</v>
      </c>
      <c r="H304" s="106" t="s">
        <v>1044</v>
      </c>
      <c r="I304" s="355"/>
      <c r="J304" s="106" t="s">
        <v>529</v>
      </c>
      <c r="K304" s="108" t="s">
        <v>837</v>
      </c>
      <c r="L304" s="106">
        <v>18</v>
      </c>
      <c r="M304" s="106" t="s">
        <v>508</v>
      </c>
      <c r="N304" s="106">
        <v>3</v>
      </c>
      <c r="O304" s="106">
        <v>3</v>
      </c>
      <c r="P304" s="106">
        <v>3</v>
      </c>
      <c r="Q304" s="106">
        <v>9</v>
      </c>
      <c r="R304" s="106">
        <f t="shared" si="20"/>
        <v>18</v>
      </c>
      <c r="S304" s="109" t="s">
        <v>414</v>
      </c>
      <c r="T304" s="109" t="s">
        <v>105</v>
      </c>
      <c r="U304" s="109" t="s">
        <v>96</v>
      </c>
      <c r="V304" s="109"/>
      <c r="W304" s="109"/>
      <c r="X304" s="207">
        <v>0</v>
      </c>
      <c r="Y304" s="109" t="s">
        <v>87</v>
      </c>
      <c r="Z304" s="109" t="s">
        <v>510</v>
      </c>
      <c r="AA304" s="109" t="s">
        <v>511</v>
      </c>
      <c r="AB304" s="110">
        <v>0</v>
      </c>
      <c r="AC304" s="166">
        <v>5</v>
      </c>
      <c r="AD304" s="166">
        <v>6</v>
      </c>
      <c r="AE304" s="166">
        <v>7</v>
      </c>
      <c r="AF304" s="380">
        <f t="shared" si="17"/>
        <v>18</v>
      </c>
      <c r="AG304" s="113" t="s">
        <v>543</v>
      </c>
      <c r="AH304" s="113" t="s">
        <v>14</v>
      </c>
      <c r="AI304" s="114"/>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N304" s="115"/>
      <c r="BO304" s="115"/>
      <c r="BP304" s="115"/>
      <c r="BQ304" s="115"/>
      <c r="BR304" s="115"/>
      <c r="BS304" s="115"/>
      <c r="BT304" s="115"/>
      <c r="BU304" s="115"/>
      <c r="BV304" s="115"/>
      <c r="BW304" s="115"/>
      <c r="BX304" s="115"/>
      <c r="BY304" s="115"/>
      <c r="BZ304" s="115"/>
      <c r="CA304" s="115"/>
      <c r="CB304" s="115"/>
      <c r="CC304" s="115"/>
      <c r="CD304" s="115"/>
      <c r="CE304" s="115"/>
      <c r="CF304" s="115"/>
      <c r="CG304" s="115"/>
      <c r="CH304" s="115"/>
      <c r="CI304" s="115"/>
      <c r="CJ304" s="115"/>
      <c r="CK304" s="115"/>
      <c r="CL304" s="115"/>
      <c r="CM304" s="115"/>
      <c r="CN304" s="115"/>
      <c r="CO304" s="115"/>
      <c r="CP304" s="115"/>
      <c r="CQ304" s="115"/>
      <c r="CR304" s="115"/>
      <c r="CS304" s="115"/>
      <c r="CT304" s="115"/>
      <c r="CU304" s="115"/>
      <c r="CV304" s="115"/>
      <c r="CW304" s="115"/>
      <c r="CX304" s="115"/>
      <c r="CY304" s="115"/>
      <c r="CZ304" s="115"/>
      <c r="DA304" s="115"/>
      <c r="DB304" s="115"/>
      <c r="DC304" s="115"/>
      <c r="DD304" s="115"/>
      <c r="DE304" s="115"/>
      <c r="DF304" s="115"/>
      <c r="DG304" s="115"/>
      <c r="DH304" s="115"/>
      <c r="DI304" s="115"/>
      <c r="DJ304" s="115"/>
      <c r="DK304" s="115"/>
      <c r="DL304" s="115"/>
      <c r="DM304" s="115"/>
      <c r="DN304" s="115"/>
      <c r="DO304" s="115"/>
      <c r="DP304" s="115"/>
      <c r="DQ304" s="115"/>
      <c r="DR304" s="115"/>
      <c r="DS304" s="116"/>
    </row>
    <row r="305" spans="1:123" s="117" customFormat="1" ht="113.25" customHeight="1" x14ac:dyDescent="0.25">
      <c r="A305" s="105" t="s">
        <v>505</v>
      </c>
      <c r="B305" s="199">
        <v>9.1999999999999993</v>
      </c>
      <c r="C305" s="106" t="s">
        <v>25</v>
      </c>
      <c r="D305" s="106" t="s">
        <v>46</v>
      </c>
      <c r="E305" s="106"/>
      <c r="F305" s="106"/>
      <c r="G305" s="106">
        <v>201747000017</v>
      </c>
      <c r="H305" s="106" t="s">
        <v>1044</v>
      </c>
      <c r="I305" s="355"/>
      <c r="J305" s="106" t="s">
        <v>529</v>
      </c>
      <c r="K305" s="108" t="s">
        <v>544</v>
      </c>
      <c r="L305" s="106">
        <v>32</v>
      </c>
      <c r="M305" s="106" t="s">
        <v>508</v>
      </c>
      <c r="N305" s="106">
        <v>5</v>
      </c>
      <c r="O305" s="106">
        <v>6</v>
      </c>
      <c r="P305" s="106">
        <v>5</v>
      </c>
      <c r="Q305" s="106">
        <v>16</v>
      </c>
      <c r="R305" s="106">
        <f t="shared" si="20"/>
        <v>32</v>
      </c>
      <c r="S305" s="109" t="s">
        <v>414</v>
      </c>
      <c r="T305" s="109" t="s">
        <v>105</v>
      </c>
      <c r="U305" s="109" t="s">
        <v>96</v>
      </c>
      <c r="V305" s="109"/>
      <c r="W305" s="109"/>
      <c r="X305" s="207">
        <v>0</v>
      </c>
      <c r="Y305" s="109" t="s">
        <v>87</v>
      </c>
      <c r="Z305" s="109" t="s">
        <v>510</v>
      </c>
      <c r="AA305" s="109" t="s">
        <v>511</v>
      </c>
      <c r="AB305" s="110">
        <v>0</v>
      </c>
      <c r="AC305" s="166">
        <v>3</v>
      </c>
      <c r="AD305" s="166">
        <v>3</v>
      </c>
      <c r="AE305" s="166">
        <v>3</v>
      </c>
      <c r="AF305" s="380">
        <f t="shared" si="17"/>
        <v>9</v>
      </c>
      <c r="AG305" s="113" t="s">
        <v>545</v>
      </c>
      <c r="AH305" s="113" t="s">
        <v>14</v>
      </c>
      <c r="AI305" s="114"/>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N305" s="115"/>
      <c r="BO305" s="115"/>
      <c r="BP305" s="115"/>
      <c r="BQ305" s="115"/>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c r="CT305" s="115"/>
      <c r="CU305" s="115"/>
      <c r="CV305" s="115"/>
      <c r="CW305" s="115"/>
      <c r="CX305" s="115"/>
      <c r="CY305" s="115"/>
      <c r="CZ305" s="115"/>
      <c r="DA305" s="115"/>
      <c r="DB305" s="115"/>
      <c r="DC305" s="115"/>
      <c r="DD305" s="115"/>
      <c r="DE305" s="115"/>
      <c r="DF305" s="115"/>
      <c r="DG305" s="115"/>
      <c r="DH305" s="115"/>
      <c r="DI305" s="115"/>
      <c r="DJ305" s="115"/>
      <c r="DK305" s="115"/>
      <c r="DL305" s="115"/>
      <c r="DM305" s="115"/>
      <c r="DN305" s="115"/>
      <c r="DO305" s="115"/>
      <c r="DP305" s="115"/>
      <c r="DQ305" s="115"/>
      <c r="DR305" s="115"/>
      <c r="DS305" s="116"/>
    </row>
    <row r="306" spans="1:123" s="117" customFormat="1" ht="123.75" customHeight="1" x14ac:dyDescent="0.25">
      <c r="A306" s="105" t="s">
        <v>505</v>
      </c>
      <c r="B306" s="199">
        <v>9.1999999999999993</v>
      </c>
      <c r="C306" s="106" t="s">
        <v>25</v>
      </c>
      <c r="D306" s="106" t="s">
        <v>46</v>
      </c>
      <c r="E306" s="106"/>
      <c r="F306" s="106"/>
      <c r="G306" s="106">
        <v>201747000017</v>
      </c>
      <c r="H306" s="106" t="s">
        <v>1044</v>
      </c>
      <c r="I306" s="355"/>
      <c r="J306" s="106" t="s">
        <v>529</v>
      </c>
      <c r="K306" s="108" t="s">
        <v>546</v>
      </c>
      <c r="L306" s="106">
        <v>32</v>
      </c>
      <c r="M306" s="106" t="s">
        <v>508</v>
      </c>
      <c r="N306" s="106">
        <v>5</v>
      </c>
      <c r="O306" s="106">
        <v>6</v>
      </c>
      <c r="P306" s="106">
        <v>5</v>
      </c>
      <c r="Q306" s="106">
        <v>16</v>
      </c>
      <c r="R306" s="106">
        <f t="shared" si="20"/>
        <v>32</v>
      </c>
      <c r="S306" s="109" t="s">
        <v>414</v>
      </c>
      <c r="T306" s="109" t="s">
        <v>105</v>
      </c>
      <c r="U306" s="109" t="s">
        <v>96</v>
      </c>
      <c r="V306" s="109"/>
      <c r="W306" s="109"/>
      <c r="X306" s="207">
        <v>0</v>
      </c>
      <c r="Y306" s="109" t="s">
        <v>87</v>
      </c>
      <c r="Z306" s="109" t="s">
        <v>510</v>
      </c>
      <c r="AA306" s="109" t="s">
        <v>511</v>
      </c>
      <c r="AB306" s="110">
        <v>25</v>
      </c>
      <c r="AC306" s="166">
        <v>25</v>
      </c>
      <c r="AD306" s="166">
        <v>25</v>
      </c>
      <c r="AE306" s="166">
        <v>25</v>
      </c>
      <c r="AF306" s="380">
        <f t="shared" si="17"/>
        <v>100</v>
      </c>
      <c r="AG306" s="113" t="s">
        <v>547</v>
      </c>
      <c r="AH306" s="113" t="s">
        <v>14</v>
      </c>
      <c r="AI306" s="114"/>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N306" s="115"/>
      <c r="BO306" s="115"/>
      <c r="BP306" s="115"/>
      <c r="BQ306" s="115"/>
      <c r="BR306" s="115"/>
      <c r="BS306" s="115"/>
      <c r="BT306" s="115"/>
      <c r="BU306" s="115"/>
      <c r="BV306" s="115"/>
      <c r="BW306" s="115"/>
      <c r="BX306" s="115"/>
      <c r="BY306" s="115"/>
      <c r="BZ306" s="115"/>
      <c r="CA306" s="115"/>
      <c r="CB306" s="115"/>
      <c r="CC306" s="115"/>
      <c r="CD306" s="115"/>
      <c r="CE306" s="115"/>
      <c r="CF306" s="115"/>
      <c r="CG306" s="115"/>
      <c r="CH306" s="115"/>
      <c r="CI306" s="115"/>
      <c r="CJ306" s="115"/>
      <c r="CK306" s="115"/>
      <c r="CL306" s="115"/>
      <c r="CM306" s="115"/>
      <c r="CN306" s="115"/>
      <c r="CO306" s="115"/>
      <c r="CP306" s="115"/>
      <c r="CQ306" s="115"/>
      <c r="CR306" s="115"/>
      <c r="CS306" s="115"/>
      <c r="CT306" s="115"/>
      <c r="CU306" s="115"/>
      <c r="CV306" s="115"/>
      <c r="CW306" s="115"/>
      <c r="CX306" s="115"/>
      <c r="CY306" s="115"/>
      <c r="CZ306" s="115"/>
      <c r="DA306" s="115"/>
      <c r="DB306" s="115"/>
      <c r="DC306" s="115"/>
      <c r="DD306" s="115"/>
      <c r="DE306" s="115"/>
      <c r="DF306" s="115"/>
      <c r="DG306" s="115"/>
      <c r="DH306" s="115"/>
      <c r="DI306" s="115"/>
      <c r="DJ306" s="115"/>
      <c r="DK306" s="115"/>
      <c r="DL306" s="115"/>
      <c r="DM306" s="115"/>
      <c r="DN306" s="115"/>
      <c r="DO306" s="115"/>
      <c r="DP306" s="115"/>
      <c r="DQ306" s="115"/>
      <c r="DR306" s="115"/>
      <c r="DS306" s="116"/>
    </row>
    <row r="307" spans="1:123" s="117" customFormat="1" ht="146.25" customHeight="1" x14ac:dyDescent="0.25">
      <c r="A307" s="105" t="s">
        <v>505</v>
      </c>
      <c r="B307" s="199">
        <v>9.1999999999999993</v>
      </c>
      <c r="C307" s="106" t="s">
        <v>25</v>
      </c>
      <c r="D307" s="106" t="s">
        <v>46</v>
      </c>
      <c r="E307" s="106"/>
      <c r="F307" s="106"/>
      <c r="G307" s="106">
        <v>201747000017</v>
      </c>
      <c r="H307" s="106" t="s">
        <v>1044</v>
      </c>
      <c r="I307" s="355"/>
      <c r="J307" s="106" t="s">
        <v>529</v>
      </c>
      <c r="K307" s="108" t="s">
        <v>548</v>
      </c>
      <c r="L307" s="106">
        <v>32</v>
      </c>
      <c r="M307" s="106" t="s">
        <v>508</v>
      </c>
      <c r="N307" s="106">
        <v>5</v>
      </c>
      <c r="O307" s="106">
        <v>6</v>
      </c>
      <c r="P307" s="106">
        <v>5</v>
      </c>
      <c r="Q307" s="106">
        <v>16</v>
      </c>
      <c r="R307" s="106">
        <f t="shared" si="20"/>
        <v>32</v>
      </c>
      <c r="S307" s="109" t="s">
        <v>414</v>
      </c>
      <c r="T307" s="109" t="s">
        <v>105</v>
      </c>
      <c r="U307" s="109" t="s">
        <v>96</v>
      </c>
      <c r="V307" s="109"/>
      <c r="W307" s="109"/>
      <c r="X307" s="207">
        <v>0</v>
      </c>
      <c r="Y307" s="109" t="s">
        <v>87</v>
      </c>
      <c r="Z307" s="109" t="s">
        <v>510</v>
      </c>
      <c r="AA307" s="109" t="s">
        <v>511</v>
      </c>
      <c r="AB307" s="381">
        <v>0</v>
      </c>
      <c r="AC307" s="382">
        <v>5</v>
      </c>
      <c r="AD307" s="382">
        <v>10</v>
      </c>
      <c r="AE307" s="382">
        <v>3</v>
      </c>
      <c r="AF307" s="380">
        <f t="shared" si="17"/>
        <v>18</v>
      </c>
      <c r="AG307" s="113" t="s">
        <v>549</v>
      </c>
      <c r="AH307" s="113" t="s">
        <v>14</v>
      </c>
      <c r="AI307" s="114"/>
      <c r="AJ307" s="115"/>
      <c r="AK307" s="115"/>
      <c r="AL307" s="115"/>
      <c r="AM307" s="115"/>
      <c r="AN307" s="115"/>
      <c r="AO307" s="115"/>
      <c r="AP307" s="115"/>
      <c r="AQ307" s="115"/>
      <c r="AR307" s="115"/>
      <c r="AS307" s="115"/>
      <c r="AT307" s="115"/>
      <c r="AU307" s="115"/>
      <c r="AV307" s="115"/>
      <c r="AW307" s="115"/>
      <c r="AX307" s="115"/>
      <c r="AY307" s="115"/>
      <c r="AZ307" s="115"/>
      <c r="BA307" s="115"/>
      <c r="BB307" s="115"/>
      <c r="BC307" s="115"/>
      <c r="BD307" s="115"/>
      <c r="BE307" s="115"/>
      <c r="BF307" s="115"/>
      <c r="BG307" s="115"/>
      <c r="BH307" s="115"/>
      <c r="BI307" s="115"/>
      <c r="BJ307" s="115"/>
      <c r="BK307" s="115"/>
      <c r="BL307" s="115"/>
      <c r="BM307" s="115"/>
      <c r="BN307" s="115"/>
      <c r="BO307" s="115"/>
      <c r="BP307" s="115"/>
      <c r="BQ307" s="115"/>
      <c r="BR307" s="115"/>
      <c r="BS307" s="115"/>
      <c r="BT307" s="115"/>
      <c r="BU307" s="115"/>
      <c r="BV307" s="115"/>
      <c r="BW307" s="115"/>
      <c r="BX307" s="115"/>
      <c r="BY307" s="115"/>
      <c r="BZ307" s="115"/>
      <c r="CA307" s="115"/>
      <c r="CB307" s="115"/>
      <c r="CC307" s="115"/>
      <c r="CD307" s="115"/>
      <c r="CE307" s="115"/>
      <c r="CF307" s="115"/>
      <c r="CG307" s="115"/>
      <c r="CH307" s="115"/>
      <c r="CI307" s="115"/>
      <c r="CJ307" s="115"/>
      <c r="CK307" s="115"/>
      <c r="CL307" s="115"/>
      <c r="CM307" s="115"/>
      <c r="CN307" s="115"/>
      <c r="CO307" s="115"/>
      <c r="CP307" s="115"/>
      <c r="CQ307" s="115"/>
      <c r="CR307" s="115"/>
      <c r="CS307" s="115"/>
      <c r="CT307" s="115"/>
      <c r="CU307" s="115"/>
      <c r="CV307" s="115"/>
      <c r="CW307" s="115"/>
      <c r="CX307" s="115"/>
      <c r="CY307" s="115"/>
      <c r="CZ307" s="115"/>
      <c r="DA307" s="115"/>
      <c r="DB307" s="115"/>
      <c r="DC307" s="115"/>
      <c r="DD307" s="115"/>
      <c r="DE307" s="115"/>
      <c r="DF307" s="115"/>
      <c r="DG307" s="115"/>
      <c r="DH307" s="115"/>
      <c r="DI307" s="115"/>
      <c r="DJ307" s="115"/>
      <c r="DK307" s="115"/>
      <c r="DL307" s="115"/>
      <c r="DM307" s="115"/>
      <c r="DN307" s="115"/>
      <c r="DO307" s="115"/>
      <c r="DP307" s="115"/>
      <c r="DQ307" s="115"/>
      <c r="DR307" s="115"/>
      <c r="DS307" s="116"/>
    </row>
    <row r="308" spans="1:123" s="117" customFormat="1" ht="180" customHeight="1" x14ac:dyDescent="0.25">
      <c r="A308" s="105" t="s">
        <v>505</v>
      </c>
      <c r="B308" s="199">
        <v>9.1999999999999993</v>
      </c>
      <c r="C308" s="106" t="s">
        <v>25</v>
      </c>
      <c r="D308" s="106" t="s">
        <v>46</v>
      </c>
      <c r="E308" s="106"/>
      <c r="F308" s="106"/>
      <c r="G308" s="106">
        <v>201747000017</v>
      </c>
      <c r="H308" s="106" t="s">
        <v>1044</v>
      </c>
      <c r="I308" s="348"/>
      <c r="J308" s="106" t="s">
        <v>529</v>
      </c>
      <c r="K308" s="108" t="s">
        <v>838</v>
      </c>
      <c r="L308" s="106">
        <v>18</v>
      </c>
      <c r="M308" s="106" t="s">
        <v>508</v>
      </c>
      <c r="N308" s="106">
        <v>3</v>
      </c>
      <c r="O308" s="106">
        <v>3</v>
      </c>
      <c r="P308" s="106">
        <v>3</v>
      </c>
      <c r="Q308" s="106">
        <v>9</v>
      </c>
      <c r="R308" s="106">
        <f t="shared" si="20"/>
        <v>18</v>
      </c>
      <c r="S308" s="109" t="s">
        <v>414</v>
      </c>
      <c r="T308" s="109" t="s">
        <v>105</v>
      </c>
      <c r="U308" s="109" t="s">
        <v>96</v>
      </c>
      <c r="V308" s="109"/>
      <c r="W308" s="109"/>
      <c r="X308" s="207">
        <v>0</v>
      </c>
      <c r="Y308" s="109" t="s">
        <v>87</v>
      </c>
      <c r="Z308" s="109" t="s">
        <v>510</v>
      </c>
      <c r="AA308" s="109" t="s">
        <v>511</v>
      </c>
      <c r="AB308" s="381">
        <v>25</v>
      </c>
      <c r="AC308" s="382">
        <v>25</v>
      </c>
      <c r="AD308" s="382">
        <v>25</v>
      </c>
      <c r="AE308" s="382">
        <v>25</v>
      </c>
      <c r="AF308" s="380">
        <f t="shared" si="17"/>
        <v>100</v>
      </c>
      <c r="AG308" s="113" t="s">
        <v>550</v>
      </c>
      <c r="AH308" s="113" t="s">
        <v>14</v>
      </c>
      <c r="AI308" s="114"/>
      <c r="AJ308" s="115"/>
      <c r="AK308" s="115"/>
      <c r="AL308" s="115"/>
      <c r="AM308" s="115"/>
      <c r="AN308" s="115"/>
      <c r="AO308" s="115"/>
      <c r="AP308" s="115"/>
      <c r="AQ308" s="115"/>
      <c r="AR308" s="115"/>
      <c r="AS308" s="115"/>
      <c r="AT308" s="115"/>
      <c r="AU308" s="115"/>
      <c r="AV308" s="115"/>
      <c r="AW308" s="115"/>
      <c r="AX308" s="115"/>
      <c r="AY308" s="115"/>
      <c r="AZ308" s="115"/>
      <c r="BA308" s="115"/>
      <c r="BB308" s="115"/>
      <c r="BC308" s="115"/>
      <c r="BD308" s="115"/>
      <c r="BE308" s="115"/>
      <c r="BF308" s="115"/>
      <c r="BG308" s="115"/>
      <c r="BH308" s="115"/>
      <c r="BI308" s="115"/>
      <c r="BJ308" s="115"/>
      <c r="BK308" s="115"/>
      <c r="BL308" s="115"/>
      <c r="BM308" s="115"/>
      <c r="BN308" s="115"/>
      <c r="BO308" s="115"/>
      <c r="BP308" s="115"/>
      <c r="BQ308" s="115"/>
      <c r="BR308" s="115"/>
      <c r="BS308" s="115"/>
      <c r="BT308" s="115"/>
      <c r="BU308" s="115"/>
      <c r="BV308" s="115"/>
      <c r="BW308" s="115"/>
      <c r="BX308" s="115"/>
      <c r="BY308" s="115"/>
      <c r="BZ308" s="115"/>
      <c r="CA308" s="115"/>
      <c r="CB308" s="115"/>
      <c r="CC308" s="115"/>
      <c r="CD308" s="115"/>
      <c r="CE308" s="115"/>
      <c r="CF308" s="115"/>
      <c r="CG308" s="115"/>
      <c r="CH308" s="115"/>
      <c r="CI308" s="115"/>
      <c r="CJ308" s="115"/>
      <c r="CK308" s="115"/>
      <c r="CL308" s="115"/>
      <c r="CM308" s="115"/>
      <c r="CN308" s="115"/>
      <c r="CO308" s="115"/>
      <c r="CP308" s="115"/>
      <c r="CQ308" s="115"/>
      <c r="CR308" s="115"/>
      <c r="CS308" s="115"/>
      <c r="CT308" s="115"/>
      <c r="CU308" s="115"/>
      <c r="CV308" s="115"/>
      <c r="CW308" s="115"/>
      <c r="CX308" s="115"/>
      <c r="CY308" s="115"/>
      <c r="CZ308" s="115"/>
      <c r="DA308" s="115"/>
      <c r="DB308" s="115"/>
      <c r="DC308" s="115"/>
      <c r="DD308" s="115"/>
      <c r="DE308" s="115"/>
      <c r="DF308" s="115"/>
      <c r="DG308" s="115"/>
      <c r="DH308" s="115"/>
      <c r="DI308" s="115"/>
      <c r="DJ308" s="115"/>
      <c r="DK308" s="115"/>
      <c r="DL308" s="115"/>
      <c r="DM308" s="115"/>
      <c r="DN308" s="115"/>
      <c r="DO308" s="115"/>
      <c r="DP308" s="115"/>
      <c r="DQ308" s="115"/>
      <c r="DR308" s="115"/>
      <c r="DS308" s="116"/>
    </row>
    <row r="309" spans="1:123" s="117" customFormat="1" ht="120" x14ac:dyDescent="0.25">
      <c r="A309" s="105" t="s">
        <v>505</v>
      </c>
      <c r="B309" s="199">
        <v>9.3000000000000007</v>
      </c>
      <c r="C309" s="106" t="s">
        <v>25</v>
      </c>
      <c r="D309" s="106" t="s">
        <v>47</v>
      </c>
      <c r="E309" s="106"/>
      <c r="F309" s="106"/>
      <c r="G309" s="106">
        <v>201747000017</v>
      </c>
      <c r="H309" s="106" t="s">
        <v>1044</v>
      </c>
      <c r="I309" s="347" t="s">
        <v>551</v>
      </c>
      <c r="J309" s="106" t="s">
        <v>552</v>
      </c>
      <c r="K309" s="108" t="s">
        <v>553</v>
      </c>
      <c r="L309" s="106">
        <v>18</v>
      </c>
      <c r="M309" s="106" t="s">
        <v>508</v>
      </c>
      <c r="N309" s="106">
        <v>3</v>
      </c>
      <c r="O309" s="106">
        <v>3</v>
      </c>
      <c r="P309" s="106">
        <v>3</v>
      </c>
      <c r="Q309" s="106">
        <v>9</v>
      </c>
      <c r="R309" s="106">
        <f t="shared" si="20"/>
        <v>18</v>
      </c>
      <c r="S309" s="109" t="s">
        <v>414</v>
      </c>
      <c r="T309" s="109" t="s">
        <v>105</v>
      </c>
      <c r="U309" s="109" t="s">
        <v>96</v>
      </c>
      <c r="V309" s="109"/>
      <c r="W309" s="109"/>
      <c r="X309" s="207">
        <v>0</v>
      </c>
      <c r="Y309" s="109" t="s">
        <v>87</v>
      </c>
      <c r="Z309" s="109" t="s">
        <v>510</v>
      </c>
      <c r="AA309" s="109" t="s">
        <v>511</v>
      </c>
      <c r="AB309" s="110">
        <v>0</v>
      </c>
      <c r="AC309" s="166">
        <v>0</v>
      </c>
      <c r="AD309" s="166">
        <v>2</v>
      </c>
      <c r="AE309" s="166">
        <v>10</v>
      </c>
      <c r="AF309" s="380">
        <f t="shared" si="17"/>
        <v>12</v>
      </c>
      <c r="AG309" s="113" t="s">
        <v>554</v>
      </c>
      <c r="AH309" s="113" t="s">
        <v>14</v>
      </c>
      <c r="AI309" s="114"/>
      <c r="AJ309" s="115"/>
      <c r="AK309" s="115"/>
      <c r="AL309" s="115"/>
      <c r="AM309" s="115"/>
      <c r="AN309" s="115"/>
      <c r="AO309" s="115"/>
      <c r="AP309" s="115"/>
      <c r="AQ309" s="115"/>
      <c r="AR309" s="115"/>
      <c r="AS309" s="115"/>
      <c r="AT309" s="115"/>
      <c r="AU309" s="115"/>
      <c r="AV309" s="115"/>
      <c r="AW309" s="115"/>
      <c r="AX309" s="115"/>
      <c r="AY309" s="115"/>
      <c r="AZ309" s="115"/>
      <c r="BA309" s="115"/>
      <c r="BB309" s="115"/>
      <c r="BC309" s="115"/>
      <c r="BD309" s="115"/>
      <c r="BE309" s="115"/>
      <c r="BF309" s="115"/>
      <c r="BG309" s="115"/>
      <c r="BH309" s="115"/>
      <c r="BI309" s="115"/>
      <c r="BJ309" s="115"/>
      <c r="BK309" s="115"/>
      <c r="BL309" s="115"/>
      <c r="BM309" s="115"/>
      <c r="BN309" s="115"/>
      <c r="BO309" s="115"/>
      <c r="BP309" s="115"/>
      <c r="BQ309" s="115"/>
      <c r="BR309" s="115"/>
      <c r="BS309" s="115"/>
      <c r="BT309" s="115"/>
      <c r="BU309" s="115"/>
      <c r="BV309" s="115"/>
      <c r="BW309" s="115"/>
      <c r="BX309" s="115"/>
      <c r="BY309" s="115"/>
      <c r="BZ309" s="115"/>
      <c r="CA309" s="115"/>
      <c r="CB309" s="115"/>
      <c r="CC309" s="115"/>
      <c r="CD309" s="115"/>
      <c r="CE309" s="115"/>
      <c r="CF309" s="115"/>
      <c r="CG309" s="115"/>
      <c r="CH309" s="115"/>
      <c r="CI309" s="115"/>
      <c r="CJ309" s="115"/>
      <c r="CK309" s="115"/>
      <c r="CL309" s="115"/>
      <c r="CM309" s="115"/>
      <c r="CN309" s="115"/>
      <c r="CO309" s="115"/>
      <c r="CP309" s="115"/>
      <c r="CQ309" s="115"/>
      <c r="CR309" s="115"/>
      <c r="CS309" s="115"/>
      <c r="CT309" s="115"/>
      <c r="CU309" s="115"/>
      <c r="CV309" s="115"/>
      <c r="CW309" s="115"/>
      <c r="CX309" s="115"/>
      <c r="CY309" s="115"/>
      <c r="CZ309" s="115"/>
      <c r="DA309" s="115"/>
      <c r="DB309" s="115"/>
      <c r="DC309" s="115"/>
      <c r="DD309" s="115"/>
      <c r="DE309" s="115"/>
      <c r="DF309" s="115"/>
      <c r="DG309" s="115"/>
      <c r="DH309" s="115"/>
      <c r="DI309" s="115"/>
      <c r="DJ309" s="115"/>
      <c r="DK309" s="115"/>
      <c r="DL309" s="115"/>
      <c r="DM309" s="115"/>
      <c r="DN309" s="115"/>
      <c r="DO309" s="115"/>
      <c r="DP309" s="115"/>
      <c r="DQ309" s="115"/>
      <c r="DR309" s="115"/>
      <c r="DS309" s="116"/>
    </row>
    <row r="310" spans="1:123" s="117" customFormat="1" ht="120" x14ac:dyDescent="0.25">
      <c r="A310" s="105" t="s">
        <v>505</v>
      </c>
      <c r="B310" s="199">
        <v>9.3000000000000007</v>
      </c>
      <c r="C310" s="106" t="s">
        <v>25</v>
      </c>
      <c r="D310" s="106" t="s">
        <v>47</v>
      </c>
      <c r="E310" s="106"/>
      <c r="F310" s="106"/>
      <c r="G310" s="106">
        <v>201747000017</v>
      </c>
      <c r="H310" s="106" t="s">
        <v>1044</v>
      </c>
      <c r="I310" s="355"/>
      <c r="J310" s="106" t="s">
        <v>552</v>
      </c>
      <c r="K310" s="108" t="s">
        <v>555</v>
      </c>
      <c r="L310" s="106">
        <v>20</v>
      </c>
      <c r="M310" s="106" t="s">
        <v>155</v>
      </c>
      <c r="N310" s="106">
        <v>3</v>
      </c>
      <c r="O310" s="106">
        <v>4</v>
      </c>
      <c r="P310" s="106">
        <v>3</v>
      </c>
      <c r="Q310" s="106">
        <v>10</v>
      </c>
      <c r="R310" s="106">
        <f t="shared" si="20"/>
        <v>20</v>
      </c>
      <c r="S310" s="109" t="s">
        <v>414</v>
      </c>
      <c r="T310" s="109" t="s">
        <v>105</v>
      </c>
      <c r="U310" s="109" t="s">
        <v>96</v>
      </c>
      <c r="V310" s="109"/>
      <c r="W310" s="109"/>
      <c r="X310" s="207">
        <v>0</v>
      </c>
      <c r="Y310" s="109" t="s">
        <v>87</v>
      </c>
      <c r="Z310" s="109" t="s">
        <v>510</v>
      </c>
      <c r="AA310" s="109" t="s">
        <v>511</v>
      </c>
      <c r="AB310" s="110">
        <v>0</v>
      </c>
      <c r="AC310" s="166">
        <v>3</v>
      </c>
      <c r="AD310" s="166">
        <v>0</v>
      </c>
      <c r="AE310" s="166">
        <v>9</v>
      </c>
      <c r="AF310" s="380">
        <f t="shared" si="17"/>
        <v>12</v>
      </c>
      <c r="AG310" s="113" t="s">
        <v>556</v>
      </c>
      <c r="AH310" s="113" t="s">
        <v>14</v>
      </c>
      <c r="AI310" s="114"/>
      <c r="AJ310" s="115"/>
      <c r="AK310" s="115"/>
      <c r="AL310" s="115"/>
      <c r="AM310" s="115"/>
      <c r="AN310" s="115"/>
      <c r="AO310" s="115"/>
      <c r="AP310" s="115"/>
      <c r="AQ310" s="115"/>
      <c r="AR310" s="115"/>
      <c r="AS310" s="115"/>
      <c r="AT310" s="115"/>
      <c r="AU310" s="115"/>
      <c r="AV310" s="115"/>
      <c r="AW310" s="115"/>
      <c r="AX310" s="115"/>
      <c r="AY310" s="115"/>
      <c r="AZ310" s="115"/>
      <c r="BA310" s="115"/>
      <c r="BB310" s="115"/>
      <c r="BC310" s="115"/>
      <c r="BD310" s="115"/>
      <c r="BE310" s="115"/>
      <c r="BF310" s="115"/>
      <c r="BG310" s="115"/>
      <c r="BH310" s="115"/>
      <c r="BI310" s="115"/>
      <c r="BJ310" s="115"/>
      <c r="BK310" s="115"/>
      <c r="BL310" s="115"/>
      <c r="BM310" s="115"/>
      <c r="BN310" s="115"/>
      <c r="BO310" s="115"/>
      <c r="BP310" s="115"/>
      <c r="BQ310" s="115"/>
      <c r="BR310" s="115"/>
      <c r="BS310" s="115"/>
      <c r="BT310" s="115"/>
      <c r="BU310" s="115"/>
      <c r="BV310" s="115"/>
      <c r="BW310" s="115"/>
      <c r="BX310" s="115"/>
      <c r="BY310" s="115"/>
      <c r="BZ310" s="115"/>
      <c r="CA310" s="115"/>
      <c r="CB310" s="115"/>
      <c r="CC310" s="115"/>
      <c r="CD310" s="115"/>
      <c r="CE310" s="115"/>
      <c r="CF310" s="115"/>
      <c r="CG310" s="115"/>
      <c r="CH310" s="115"/>
      <c r="CI310" s="115"/>
      <c r="CJ310" s="115"/>
      <c r="CK310" s="115"/>
      <c r="CL310" s="115"/>
      <c r="CM310" s="115"/>
      <c r="CN310" s="115"/>
      <c r="CO310" s="115"/>
      <c r="CP310" s="115"/>
      <c r="CQ310" s="115"/>
      <c r="CR310" s="115"/>
      <c r="CS310" s="115"/>
      <c r="CT310" s="115"/>
      <c r="CU310" s="115"/>
      <c r="CV310" s="115"/>
      <c r="CW310" s="115"/>
      <c r="CX310" s="115"/>
      <c r="CY310" s="115"/>
      <c r="CZ310" s="115"/>
      <c r="DA310" s="115"/>
      <c r="DB310" s="115"/>
      <c r="DC310" s="115"/>
      <c r="DD310" s="115"/>
      <c r="DE310" s="115"/>
      <c r="DF310" s="115"/>
      <c r="DG310" s="115"/>
      <c r="DH310" s="115"/>
      <c r="DI310" s="115"/>
      <c r="DJ310" s="115"/>
      <c r="DK310" s="115"/>
      <c r="DL310" s="115"/>
      <c r="DM310" s="115"/>
      <c r="DN310" s="115"/>
      <c r="DO310" s="115"/>
      <c r="DP310" s="115"/>
      <c r="DQ310" s="115"/>
      <c r="DR310" s="115"/>
      <c r="DS310" s="116"/>
    </row>
    <row r="311" spans="1:123" s="117" customFormat="1" ht="120" x14ac:dyDescent="0.25">
      <c r="A311" s="105" t="s">
        <v>505</v>
      </c>
      <c r="B311" s="199">
        <v>9.3000000000000007</v>
      </c>
      <c r="C311" s="106" t="s">
        <v>25</v>
      </c>
      <c r="D311" s="106" t="s">
        <v>47</v>
      </c>
      <c r="E311" s="106"/>
      <c r="F311" s="106"/>
      <c r="G311" s="106">
        <v>201747000017</v>
      </c>
      <c r="H311" s="106" t="s">
        <v>1044</v>
      </c>
      <c r="I311" s="355"/>
      <c r="J311" s="106" t="s">
        <v>552</v>
      </c>
      <c r="K311" s="108" t="s">
        <v>557</v>
      </c>
      <c r="L311" s="106">
        <v>20</v>
      </c>
      <c r="M311" s="106" t="s">
        <v>155</v>
      </c>
      <c r="N311" s="106">
        <v>3</v>
      </c>
      <c r="O311" s="106">
        <v>4</v>
      </c>
      <c r="P311" s="106">
        <v>3</v>
      </c>
      <c r="Q311" s="106">
        <v>10</v>
      </c>
      <c r="R311" s="106">
        <f t="shared" si="20"/>
        <v>20</v>
      </c>
      <c r="S311" s="109" t="s">
        <v>414</v>
      </c>
      <c r="T311" s="109" t="s">
        <v>105</v>
      </c>
      <c r="U311" s="109" t="s">
        <v>96</v>
      </c>
      <c r="V311" s="109"/>
      <c r="W311" s="109"/>
      <c r="X311" s="207">
        <v>0</v>
      </c>
      <c r="Y311" s="109" t="s">
        <v>87</v>
      </c>
      <c r="Z311" s="109" t="s">
        <v>510</v>
      </c>
      <c r="AA311" s="109" t="s">
        <v>511</v>
      </c>
      <c r="AB311" s="110">
        <v>0</v>
      </c>
      <c r="AC311" s="166">
        <v>0</v>
      </c>
      <c r="AD311" s="166">
        <v>2</v>
      </c>
      <c r="AE311" s="166">
        <v>14</v>
      </c>
      <c r="AF311" s="380">
        <f t="shared" si="17"/>
        <v>16</v>
      </c>
      <c r="AG311" s="113" t="s">
        <v>558</v>
      </c>
      <c r="AH311" s="113" t="s">
        <v>14</v>
      </c>
      <c r="AI311" s="114"/>
      <c r="AJ311" s="115"/>
      <c r="AK311" s="115"/>
      <c r="AL311" s="115"/>
      <c r="AM311" s="115"/>
      <c r="AN311" s="115"/>
      <c r="AO311" s="115"/>
      <c r="AP311" s="115"/>
      <c r="AQ311" s="115"/>
      <c r="AR311" s="115"/>
      <c r="AS311" s="115"/>
      <c r="AT311" s="115"/>
      <c r="AU311" s="115"/>
      <c r="AV311" s="115"/>
      <c r="AW311" s="115"/>
      <c r="AX311" s="115"/>
      <c r="AY311" s="115"/>
      <c r="AZ311" s="115"/>
      <c r="BA311" s="115"/>
      <c r="BB311" s="115"/>
      <c r="BC311" s="115"/>
      <c r="BD311" s="115"/>
      <c r="BE311" s="115"/>
      <c r="BF311" s="115"/>
      <c r="BG311" s="115"/>
      <c r="BH311" s="115"/>
      <c r="BI311" s="115"/>
      <c r="BJ311" s="115"/>
      <c r="BK311" s="115"/>
      <c r="BL311" s="115"/>
      <c r="BM311" s="115"/>
      <c r="BN311" s="115"/>
      <c r="BO311" s="115"/>
      <c r="BP311" s="115"/>
      <c r="BQ311" s="115"/>
      <c r="BR311" s="115"/>
      <c r="BS311" s="115"/>
      <c r="BT311" s="115"/>
      <c r="BU311" s="115"/>
      <c r="BV311" s="115"/>
      <c r="BW311" s="115"/>
      <c r="BX311" s="115"/>
      <c r="BY311" s="115"/>
      <c r="BZ311" s="115"/>
      <c r="CA311" s="115"/>
      <c r="CB311" s="115"/>
      <c r="CC311" s="115"/>
      <c r="CD311" s="115"/>
      <c r="CE311" s="115"/>
      <c r="CF311" s="115"/>
      <c r="CG311" s="115"/>
      <c r="CH311" s="115"/>
      <c r="CI311" s="115"/>
      <c r="CJ311" s="115"/>
      <c r="CK311" s="115"/>
      <c r="CL311" s="115"/>
      <c r="CM311" s="115"/>
      <c r="CN311" s="115"/>
      <c r="CO311" s="115"/>
      <c r="CP311" s="115"/>
      <c r="CQ311" s="115"/>
      <c r="CR311" s="115"/>
      <c r="CS311" s="115"/>
      <c r="CT311" s="115"/>
      <c r="CU311" s="115"/>
      <c r="CV311" s="115"/>
      <c r="CW311" s="115"/>
      <c r="CX311" s="115"/>
      <c r="CY311" s="115"/>
      <c r="CZ311" s="115"/>
      <c r="DA311" s="115"/>
      <c r="DB311" s="115"/>
      <c r="DC311" s="115"/>
      <c r="DD311" s="115"/>
      <c r="DE311" s="115"/>
      <c r="DF311" s="115"/>
      <c r="DG311" s="115"/>
      <c r="DH311" s="115"/>
      <c r="DI311" s="115"/>
      <c r="DJ311" s="115"/>
      <c r="DK311" s="115"/>
      <c r="DL311" s="115"/>
      <c r="DM311" s="115"/>
      <c r="DN311" s="115"/>
      <c r="DO311" s="115"/>
      <c r="DP311" s="115"/>
      <c r="DQ311" s="115"/>
      <c r="DR311" s="115"/>
      <c r="DS311" s="116"/>
    </row>
    <row r="312" spans="1:123" s="117" customFormat="1" ht="120" x14ac:dyDescent="0.25">
      <c r="A312" s="105" t="s">
        <v>505</v>
      </c>
      <c r="B312" s="199">
        <v>9.3000000000000007</v>
      </c>
      <c r="C312" s="106" t="s">
        <v>25</v>
      </c>
      <c r="D312" s="106" t="s">
        <v>47</v>
      </c>
      <c r="E312" s="106"/>
      <c r="F312" s="106"/>
      <c r="G312" s="106">
        <v>201747000017</v>
      </c>
      <c r="H312" s="106" t="s">
        <v>1044</v>
      </c>
      <c r="I312" s="355"/>
      <c r="J312" s="106" t="s">
        <v>552</v>
      </c>
      <c r="K312" s="108" t="s">
        <v>839</v>
      </c>
      <c r="L312" s="106">
        <v>20</v>
      </c>
      <c r="M312" s="106" t="s">
        <v>155</v>
      </c>
      <c r="N312" s="106">
        <v>3</v>
      </c>
      <c r="O312" s="106">
        <v>4</v>
      </c>
      <c r="P312" s="106">
        <v>3</v>
      </c>
      <c r="Q312" s="106">
        <v>10</v>
      </c>
      <c r="R312" s="106">
        <f t="shared" si="20"/>
        <v>20</v>
      </c>
      <c r="S312" s="109" t="s">
        <v>414</v>
      </c>
      <c r="T312" s="109" t="s">
        <v>105</v>
      </c>
      <c r="U312" s="109" t="s">
        <v>96</v>
      </c>
      <c r="V312" s="109"/>
      <c r="W312" s="109"/>
      <c r="X312" s="207">
        <v>0</v>
      </c>
      <c r="Y312" s="109" t="s">
        <v>87</v>
      </c>
      <c r="Z312" s="109" t="s">
        <v>510</v>
      </c>
      <c r="AA312" s="109" t="s">
        <v>511</v>
      </c>
      <c r="AB312" s="110">
        <v>0</v>
      </c>
      <c r="AC312" s="166">
        <v>0</v>
      </c>
      <c r="AD312" s="166">
        <v>2</v>
      </c>
      <c r="AE312" s="166">
        <v>13</v>
      </c>
      <c r="AF312" s="380">
        <f t="shared" si="17"/>
        <v>15</v>
      </c>
      <c r="AG312" s="113" t="s">
        <v>559</v>
      </c>
      <c r="AH312" s="113" t="s">
        <v>14</v>
      </c>
      <c r="AI312" s="114"/>
      <c r="AJ312" s="115"/>
      <c r="AK312" s="115"/>
      <c r="AL312" s="115"/>
      <c r="AM312" s="115"/>
      <c r="AN312" s="115"/>
      <c r="AO312" s="115"/>
      <c r="AP312" s="115"/>
      <c r="AQ312" s="115"/>
      <c r="AR312" s="115"/>
      <c r="AS312" s="115"/>
      <c r="AT312" s="115"/>
      <c r="AU312" s="115"/>
      <c r="AV312" s="115"/>
      <c r="AW312" s="115"/>
      <c r="AX312" s="115"/>
      <c r="AY312" s="115"/>
      <c r="AZ312" s="115"/>
      <c r="BA312" s="115"/>
      <c r="BB312" s="115"/>
      <c r="BC312" s="115"/>
      <c r="BD312" s="115"/>
      <c r="BE312" s="115"/>
      <c r="BF312" s="115"/>
      <c r="BG312" s="115"/>
      <c r="BH312" s="115"/>
      <c r="BI312" s="115"/>
      <c r="BJ312" s="115"/>
      <c r="BK312" s="115"/>
      <c r="BL312" s="115"/>
      <c r="BM312" s="115"/>
      <c r="BN312" s="115"/>
      <c r="BO312" s="115"/>
      <c r="BP312" s="115"/>
      <c r="BQ312" s="115"/>
      <c r="BR312" s="115"/>
      <c r="BS312" s="115"/>
      <c r="BT312" s="115"/>
      <c r="BU312" s="115"/>
      <c r="BV312" s="115"/>
      <c r="BW312" s="115"/>
      <c r="BX312" s="115"/>
      <c r="BY312" s="115"/>
      <c r="BZ312" s="115"/>
      <c r="CA312" s="115"/>
      <c r="CB312" s="115"/>
      <c r="CC312" s="115"/>
      <c r="CD312" s="115"/>
      <c r="CE312" s="115"/>
      <c r="CF312" s="115"/>
      <c r="CG312" s="115"/>
      <c r="CH312" s="115"/>
      <c r="CI312" s="115"/>
      <c r="CJ312" s="115"/>
      <c r="CK312" s="115"/>
      <c r="CL312" s="115"/>
      <c r="CM312" s="115"/>
      <c r="CN312" s="115"/>
      <c r="CO312" s="115"/>
      <c r="CP312" s="115"/>
      <c r="CQ312" s="115"/>
      <c r="CR312" s="115"/>
      <c r="CS312" s="115"/>
      <c r="CT312" s="115"/>
      <c r="CU312" s="115"/>
      <c r="CV312" s="115"/>
      <c r="CW312" s="115"/>
      <c r="CX312" s="115"/>
      <c r="CY312" s="115"/>
      <c r="CZ312" s="115"/>
      <c r="DA312" s="115"/>
      <c r="DB312" s="115"/>
      <c r="DC312" s="115"/>
      <c r="DD312" s="115"/>
      <c r="DE312" s="115"/>
      <c r="DF312" s="115"/>
      <c r="DG312" s="115"/>
      <c r="DH312" s="115"/>
      <c r="DI312" s="115"/>
      <c r="DJ312" s="115"/>
      <c r="DK312" s="115"/>
      <c r="DL312" s="115"/>
      <c r="DM312" s="115"/>
      <c r="DN312" s="115"/>
      <c r="DO312" s="115"/>
      <c r="DP312" s="115"/>
      <c r="DQ312" s="115"/>
      <c r="DR312" s="115"/>
      <c r="DS312" s="116"/>
    </row>
    <row r="313" spans="1:123" s="117" customFormat="1" ht="120" x14ac:dyDescent="0.25">
      <c r="A313" s="105" t="s">
        <v>505</v>
      </c>
      <c r="B313" s="199">
        <v>9.3000000000000007</v>
      </c>
      <c r="C313" s="106" t="s">
        <v>25</v>
      </c>
      <c r="D313" s="106" t="s">
        <v>47</v>
      </c>
      <c r="E313" s="106"/>
      <c r="F313" s="106"/>
      <c r="G313" s="106">
        <v>201747000017</v>
      </c>
      <c r="H313" s="106" t="s">
        <v>1044</v>
      </c>
      <c r="I313" s="355"/>
      <c r="J313" s="106" t="s">
        <v>552</v>
      </c>
      <c r="K313" s="108" t="s">
        <v>560</v>
      </c>
      <c r="L313" s="106">
        <v>12</v>
      </c>
      <c r="M313" s="106" t="s">
        <v>508</v>
      </c>
      <c r="N313" s="106">
        <v>2</v>
      </c>
      <c r="O313" s="106">
        <v>2</v>
      </c>
      <c r="P313" s="106">
        <v>2</v>
      </c>
      <c r="Q313" s="106">
        <v>6</v>
      </c>
      <c r="R313" s="106">
        <f t="shared" si="20"/>
        <v>12</v>
      </c>
      <c r="S313" s="109" t="s">
        <v>414</v>
      </c>
      <c r="T313" s="109" t="s">
        <v>105</v>
      </c>
      <c r="U313" s="109" t="s">
        <v>96</v>
      </c>
      <c r="V313" s="109"/>
      <c r="W313" s="109"/>
      <c r="X313" s="207">
        <v>0</v>
      </c>
      <c r="Y313" s="109" t="s">
        <v>87</v>
      </c>
      <c r="Z313" s="109" t="s">
        <v>510</v>
      </c>
      <c r="AA313" s="109" t="s">
        <v>511</v>
      </c>
      <c r="AB313" s="110">
        <v>0</v>
      </c>
      <c r="AC313" s="166">
        <v>0</v>
      </c>
      <c r="AD313" s="166">
        <v>2</v>
      </c>
      <c r="AE313" s="166">
        <v>13</v>
      </c>
      <c r="AF313" s="380">
        <f t="shared" si="17"/>
        <v>15</v>
      </c>
      <c r="AG313" s="113" t="s">
        <v>561</v>
      </c>
      <c r="AH313" s="113" t="s">
        <v>14</v>
      </c>
      <c r="AI313" s="114"/>
      <c r="AJ313" s="115"/>
      <c r="AK313" s="115"/>
      <c r="AL313" s="115"/>
      <c r="AM313" s="115"/>
      <c r="AN313" s="115"/>
      <c r="AO313" s="115"/>
      <c r="AP313" s="115"/>
      <c r="AQ313" s="115"/>
      <c r="AR313" s="115"/>
      <c r="AS313" s="115"/>
      <c r="AT313" s="115"/>
      <c r="AU313" s="115"/>
      <c r="AV313" s="115"/>
      <c r="AW313" s="115"/>
      <c r="AX313" s="115"/>
      <c r="AY313" s="115"/>
      <c r="AZ313" s="115"/>
      <c r="BA313" s="115"/>
      <c r="BB313" s="115"/>
      <c r="BC313" s="115"/>
      <c r="BD313" s="115"/>
      <c r="BE313" s="115"/>
      <c r="BF313" s="115"/>
      <c r="BG313" s="115"/>
      <c r="BH313" s="115"/>
      <c r="BI313" s="115"/>
      <c r="BJ313" s="115"/>
      <c r="BK313" s="115"/>
      <c r="BL313" s="115"/>
      <c r="BM313" s="115"/>
      <c r="BN313" s="115"/>
      <c r="BO313" s="115"/>
      <c r="BP313" s="115"/>
      <c r="BQ313" s="115"/>
      <c r="BR313" s="115"/>
      <c r="BS313" s="115"/>
      <c r="BT313" s="115"/>
      <c r="BU313" s="115"/>
      <c r="BV313" s="115"/>
      <c r="BW313" s="115"/>
      <c r="BX313" s="115"/>
      <c r="BY313" s="115"/>
      <c r="BZ313" s="115"/>
      <c r="CA313" s="115"/>
      <c r="CB313" s="115"/>
      <c r="CC313" s="115"/>
      <c r="CD313" s="115"/>
      <c r="CE313" s="115"/>
      <c r="CF313" s="115"/>
      <c r="CG313" s="115"/>
      <c r="CH313" s="115"/>
      <c r="CI313" s="115"/>
      <c r="CJ313" s="115"/>
      <c r="CK313" s="115"/>
      <c r="CL313" s="115"/>
      <c r="CM313" s="115"/>
      <c r="CN313" s="115"/>
      <c r="CO313" s="115"/>
      <c r="CP313" s="115"/>
      <c r="CQ313" s="115"/>
      <c r="CR313" s="115"/>
      <c r="CS313" s="115"/>
      <c r="CT313" s="115"/>
      <c r="CU313" s="115"/>
      <c r="CV313" s="115"/>
      <c r="CW313" s="115"/>
      <c r="CX313" s="115"/>
      <c r="CY313" s="115"/>
      <c r="CZ313" s="115"/>
      <c r="DA313" s="115"/>
      <c r="DB313" s="115"/>
      <c r="DC313" s="115"/>
      <c r="DD313" s="115"/>
      <c r="DE313" s="115"/>
      <c r="DF313" s="115"/>
      <c r="DG313" s="115"/>
      <c r="DH313" s="115"/>
      <c r="DI313" s="115"/>
      <c r="DJ313" s="115"/>
      <c r="DK313" s="115"/>
      <c r="DL313" s="115"/>
      <c r="DM313" s="115"/>
      <c r="DN313" s="115"/>
      <c r="DO313" s="115"/>
      <c r="DP313" s="115"/>
      <c r="DQ313" s="115"/>
      <c r="DR313" s="115"/>
      <c r="DS313" s="116"/>
    </row>
    <row r="314" spans="1:123" s="117" customFormat="1" ht="120" x14ac:dyDescent="0.25">
      <c r="A314" s="105" t="s">
        <v>505</v>
      </c>
      <c r="B314" s="199">
        <v>9.3000000000000007</v>
      </c>
      <c r="C314" s="106" t="s">
        <v>25</v>
      </c>
      <c r="D314" s="106" t="s">
        <v>47</v>
      </c>
      <c r="E314" s="106"/>
      <c r="F314" s="106"/>
      <c r="G314" s="106">
        <v>201747000017</v>
      </c>
      <c r="H314" s="106" t="s">
        <v>1044</v>
      </c>
      <c r="I314" s="355"/>
      <c r="J314" s="106" t="s">
        <v>552</v>
      </c>
      <c r="K314" s="108" t="s">
        <v>840</v>
      </c>
      <c r="L314" s="106">
        <v>57</v>
      </c>
      <c r="M314" s="106" t="s">
        <v>155</v>
      </c>
      <c r="N314" s="106">
        <v>10</v>
      </c>
      <c r="O314" s="106">
        <v>9</v>
      </c>
      <c r="P314" s="106">
        <v>9</v>
      </c>
      <c r="Q314" s="106">
        <v>29</v>
      </c>
      <c r="R314" s="106">
        <f t="shared" si="20"/>
        <v>57</v>
      </c>
      <c r="S314" s="109" t="s">
        <v>414</v>
      </c>
      <c r="T314" s="109" t="s">
        <v>84</v>
      </c>
      <c r="U314" s="109" t="s">
        <v>562</v>
      </c>
      <c r="V314" s="109"/>
      <c r="W314" s="109"/>
      <c r="X314" s="207">
        <v>0</v>
      </c>
      <c r="Y314" s="109" t="s">
        <v>87</v>
      </c>
      <c r="Z314" s="109" t="s">
        <v>510</v>
      </c>
      <c r="AA314" s="109" t="s">
        <v>511</v>
      </c>
      <c r="AB314" s="110">
        <v>0</v>
      </c>
      <c r="AC314" s="166">
        <v>0</v>
      </c>
      <c r="AD314" s="166">
        <v>2</v>
      </c>
      <c r="AE314" s="166">
        <v>13</v>
      </c>
      <c r="AF314" s="380">
        <f t="shared" si="17"/>
        <v>15</v>
      </c>
      <c r="AG314" s="113" t="s">
        <v>563</v>
      </c>
      <c r="AH314" s="113" t="s">
        <v>14</v>
      </c>
      <c r="AI314" s="114"/>
      <c r="AJ314" s="115"/>
      <c r="AK314" s="115"/>
      <c r="AL314" s="115"/>
      <c r="AM314" s="115"/>
      <c r="AN314" s="115"/>
      <c r="AO314" s="115"/>
      <c r="AP314" s="115"/>
      <c r="AQ314" s="115"/>
      <c r="AR314" s="115"/>
      <c r="AS314" s="115"/>
      <c r="AT314" s="115"/>
      <c r="AU314" s="115"/>
      <c r="AV314" s="115"/>
      <c r="AW314" s="115"/>
      <c r="AX314" s="115"/>
      <c r="AY314" s="115"/>
      <c r="AZ314" s="115"/>
      <c r="BA314" s="115"/>
      <c r="BB314" s="115"/>
      <c r="BC314" s="115"/>
      <c r="BD314" s="115"/>
      <c r="BE314" s="115"/>
      <c r="BF314" s="115"/>
      <c r="BG314" s="115"/>
      <c r="BH314" s="115"/>
      <c r="BI314" s="115"/>
      <c r="BJ314" s="115"/>
      <c r="BK314" s="115"/>
      <c r="BL314" s="115"/>
      <c r="BM314" s="115"/>
      <c r="BN314" s="115"/>
      <c r="BO314" s="115"/>
      <c r="BP314" s="115"/>
      <c r="BQ314" s="115"/>
      <c r="BR314" s="115"/>
      <c r="BS314" s="115"/>
      <c r="BT314" s="115"/>
      <c r="BU314" s="11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c r="CU314" s="115"/>
      <c r="CV314" s="115"/>
      <c r="CW314" s="115"/>
      <c r="CX314" s="115"/>
      <c r="CY314" s="115"/>
      <c r="CZ314" s="115"/>
      <c r="DA314" s="115"/>
      <c r="DB314" s="115"/>
      <c r="DC314" s="115"/>
      <c r="DD314" s="115"/>
      <c r="DE314" s="115"/>
      <c r="DF314" s="115"/>
      <c r="DG314" s="115"/>
      <c r="DH314" s="115"/>
      <c r="DI314" s="115"/>
      <c r="DJ314" s="115"/>
      <c r="DK314" s="115"/>
      <c r="DL314" s="115"/>
      <c r="DM314" s="115"/>
      <c r="DN314" s="115"/>
      <c r="DO314" s="115"/>
      <c r="DP314" s="115"/>
      <c r="DQ314" s="115"/>
      <c r="DR314" s="115"/>
      <c r="DS314" s="116"/>
    </row>
    <row r="315" spans="1:123" s="117" customFormat="1" ht="120" x14ac:dyDescent="0.25">
      <c r="A315" s="105" t="s">
        <v>505</v>
      </c>
      <c r="B315" s="199">
        <v>9.3000000000000007</v>
      </c>
      <c r="C315" s="106" t="s">
        <v>25</v>
      </c>
      <c r="D315" s="106" t="s">
        <v>47</v>
      </c>
      <c r="E315" s="106"/>
      <c r="F315" s="106"/>
      <c r="G315" s="106">
        <v>201747000017</v>
      </c>
      <c r="H315" s="106" t="s">
        <v>1044</v>
      </c>
      <c r="I315" s="355"/>
      <c r="J315" s="106" t="s">
        <v>552</v>
      </c>
      <c r="K315" s="162" t="s">
        <v>841</v>
      </c>
      <c r="L315" s="106">
        <v>18</v>
      </c>
      <c r="M315" s="106" t="s">
        <v>155</v>
      </c>
      <c r="N315" s="106">
        <v>3</v>
      </c>
      <c r="O315" s="106">
        <v>3</v>
      </c>
      <c r="P315" s="106">
        <v>3</v>
      </c>
      <c r="Q315" s="106">
        <v>9</v>
      </c>
      <c r="R315" s="106">
        <f t="shared" si="20"/>
        <v>18</v>
      </c>
      <c r="S315" s="109" t="s">
        <v>414</v>
      </c>
      <c r="T315" s="109" t="s">
        <v>84</v>
      </c>
      <c r="U315" s="109" t="s">
        <v>564</v>
      </c>
      <c r="V315" s="109"/>
      <c r="W315" s="109"/>
      <c r="X315" s="207">
        <v>0</v>
      </c>
      <c r="Y315" s="109" t="s">
        <v>87</v>
      </c>
      <c r="Z315" s="109" t="s">
        <v>510</v>
      </c>
      <c r="AA315" s="109" t="s">
        <v>511</v>
      </c>
      <c r="AB315" s="110">
        <v>25</v>
      </c>
      <c r="AC315" s="166">
        <v>25</v>
      </c>
      <c r="AD315" s="166">
        <v>20</v>
      </c>
      <c r="AE315" s="166">
        <v>10</v>
      </c>
      <c r="AF315" s="380">
        <f t="shared" si="17"/>
        <v>80</v>
      </c>
      <c r="AG315" s="113" t="s">
        <v>565</v>
      </c>
      <c r="AH315" s="113" t="s">
        <v>14</v>
      </c>
      <c r="AI315" s="114"/>
      <c r="AJ315" s="115"/>
      <c r="AK315" s="115"/>
      <c r="AL315" s="115"/>
      <c r="AM315" s="115"/>
      <c r="AN315" s="115"/>
      <c r="AO315" s="115"/>
      <c r="AP315" s="115"/>
      <c r="AQ315" s="115"/>
      <c r="AR315" s="115"/>
      <c r="AS315" s="115"/>
      <c r="AT315" s="115"/>
      <c r="AU315" s="115"/>
      <c r="AV315" s="115"/>
      <c r="AW315" s="115"/>
      <c r="AX315" s="115"/>
      <c r="AY315" s="115"/>
      <c r="AZ315" s="115"/>
      <c r="BA315" s="115"/>
      <c r="BB315" s="115"/>
      <c r="BC315" s="115"/>
      <c r="BD315" s="115"/>
      <c r="BE315" s="115"/>
      <c r="BF315" s="115"/>
      <c r="BG315" s="115"/>
      <c r="BH315" s="115"/>
      <c r="BI315" s="115"/>
      <c r="BJ315" s="115"/>
      <c r="BK315" s="115"/>
      <c r="BL315" s="115"/>
      <c r="BM315" s="115"/>
      <c r="BN315" s="115"/>
      <c r="BO315" s="115"/>
      <c r="BP315" s="115"/>
      <c r="BQ315" s="115"/>
      <c r="BR315" s="115"/>
      <c r="BS315" s="115"/>
      <c r="BT315" s="115"/>
      <c r="BU315" s="115"/>
      <c r="BV315" s="115"/>
      <c r="BW315" s="115"/>
      <c r="BX315" s="115"/>
      <c r="BY315" s="115"/>
      <c r="BZ315" s="115"/>
      <c r="CA315" s="115"/>
      <c r="CB315" s="115"/>
      <c r="CC315" s="115"/>
      <c r="CD315" s="115"/>
      <c r="CE315" s="115"/>
      <c r="CF315" s="115"/>
      <c r="CG315" s="115"/>
      <c r="CH315" s="115"/>
      <c r="CI315" s="115"/>
      <c r="CJ315" s="115"/>
      <c r="CK315" s="115"/>
      <c r="CL315" s="115"/>
      <c r="CM315" s="115"/>
      <c r="CN315" s="115"/>
      <c r="CO315" s="115"/>
      <c r="CP315" s="115"/>
      <c r="CQ315" s="115"/>
      <c r="CR315" s="115"/>
      <c r="CS315" s="115"/>
      <c r="CT315" s="115"/>
      <c r="CU315" s="115"/>
      <c r="CV315" s="115"/>
      <c r="CW315" s="115"/>
      <c r="CX315" s="115"/>
      <c r="CY315" s="115"/>
      <c r="CZ315" s="115"/>
      <c r="DA315" s="115"/>
      <c r="DB315" s="115"/>
      <c r="DC315" s="115"/>
      <c r="DD315" s="115"/>
      <c r="DE315" s="115"/>
      <c r="DF315" s="115"/>
      <c r="DG315" s="115"/>
      <c r="DH315" s="115"/>
      <c r="DI315" s="115"/>
      <c r="DJ315" s="115"/>
      <c r="DK315" s="115"/>
      <c r="DL315" s="115"/>
      <c r="DM315" s="115"/>
      <c r="DN315" s="115"/>
      <c r="DO315" s="115"/>
      <c r="DP315" s="115"/>
      <c r="DQ315" s="115"/>
      <c r="DR315" s="115"/>
      <c r="DS315" s="116"/>
    </row>
    <row r="316" spans="1:123" s="117" customFormat="1" ht="120" x14ac:dyDescent="0.25">
      <c r="A316" s="105" t="s">
        <v>505</v>
      </c>
      <c r="B316" s="199">
        <v>9.3000000000000007</v>
      </c>
      <c r="C316" s="106" t="s">
        <v>25</v>
      </c>
      <c r="D316" s="106" t="s">
        <v>47</v>
      </c>
      <c r="E316" s="106"/>
      <c r="F316" s="106"/>
      <c r="G316" s="106">
        <v>201747000017</v>
      </c>
      <c r="H316" s="106" t="s">
        <v>1044</v>
      </c>
      <c r="I316" s="355"/>
      <c r="J316" s="106" t="s">
        <v>552</v>
      </c>
      <c r="K316" s="108" t="s">
        <v>842</v>
      </c>
      <c r="L316" s="106">
        <v>18</v>
      </c>
      <c r="M316" s="106" t="s">
        <v>155</v>
      </c>
      <c r="N316" s="106">
        <v>3</v>
      </c>
      <c r="O316" s="106">
        <v>3</v>
      </c>
      <c r="P316" s="106">
        <v>3</v>
      </c>
      <c r="Q316" s="106">
        <v>9</v>
      </c>
      <c r="R316" s="106">
        <f t="shared" si="20"/>
        <v>18</v>
      </c>
      <c r="S316" s="109" t="s">
        <v>414</v>
      </c>
      <c r="T316" s="109" t="s">
        <v>84</v>
      </c>
      <c r="U316" s="109" t="s">
        <v>564</v>
      </c>
      <c r="V316" s="109"/>
      <c r="W316" s="109"/>
      <c r="X316" s="207">
        <v>0</v>
      </c>
      <c r="Y316" s="109" t="s">
        <v>87</v>
      </c>
      <c r="Z316" s="109" t="s">
        <v>510</v>
      </c>
      <c r="AA316" s="109" t="s">
        <v>511</v>
      </c>
      <c r="AB316" s="110">
        <v>0</v>
      </c>
      <c r="AC316" s="166">
        <v>0</v>
      </c>
      <c r="AD316" s="166">
        <v>0</v>
      </c>
      <c r="AE316" s="166">
        <v>0</v>
      </c>
      <c r="AF316" s="383">
        <f t="shared" si="17"/>
        <v>0</v>
      </c>
      <c r="AG316" s="113" t="s">
        <v>566</v>
      </c>
      <c r="AH316" s="113" t="s">
        <v>14</v>
      </c>
      <c r="AI316" s="114"/>
      <c r="AJ316" s="115"/>
      <c r="AK316" s="115"/>
      <c r="AL316" s="115"/>
      <c r="AM316" s="115"/>
      <c r="AN316" s="115"/>
      <c r="AO316" s="115"/>
      <c r="AP316" s="115"/>
      <c r="AQ316" s="115"/>
      <c r="AR316" s="115"/>
      <c r="AS316" s="115"/>
      <c r="AT316" s="115"/>
      <c r="AU316" s="115"/>
      <c r="AV316" s="115"/>
      <c r="AW316" s="115"/>
      <c r="AX316" s="115"/>
      <c r="AY316" s="115"/>
      <c r="AZ316" s="115"/>
      <c r="BA316" s="115"/>
      <c r="BB316" s="115"/>
      <c r="BC316" s="115"/>
      <c r="BD316" s="115"/>
      <c r="BE316" s="115"/>
      <c r="BF316" s="115"/>
      <c r="BG316" s="115"/>
      <c r="BH316" s="115"/>
      <c r="BI316" s="115"/>
      <c r="BJ316" s="115"/>
      <c r="BK316" s="115"/>
      <c r="BL316" s="115"/>
      <c r="BM316" s="115"/>
      <c r="BN316" s="115"/>
      <c r="BO316" s="115"/>
      <c r="BP316" s="115"/>
      <c r="BQ316" s="115"/>
      <c r="BR316" s="115"/>
      <c r="BS316" s="115"/>
      <c r="BT316" s="115"/>
      <c r="BU316" s="115"/>
      <c r="BV316" s="115"/>
      <c r="BW316" s="115"/>
      <c r="BX316" s="115"/>
      <c r="BY316" s="115"/>
      <c r="BZ316" s="115"/>
      <c r="CA316" s="115"/>
      <c r="CB316" s="115"/>
      <c r="CC316" s="115"/>
      <c r="CD316" s="115"/>
      <c r="CE316" s="115"/>
      <c r="CF316" s="115"/>
      <c r="CG316" s="115"/>
      <c r="CH316" s="115"/>
      <c r="CI316" s="115"/>
      <c r="CJ316" s="115"/>
      <c r="CK316" s="115"/>
      <c r="CL316" s="115"/>
      <c r="CM316" s="115"/>
      <c r="CN316" s="115"/>
      <c r="CO316" s="115"/>
      <c r="CP316" s="115"/>
      <c r="CQ316" s="115"/>
      <c r="CR316" s="115"/>
      <c r="CS316" s="115"/>
      <c r="CT316" s="115"/>
      <c r="CU316" s="115"/>
      <c r="CV316" s="115"/>
      <c r="CW316" s="115"/>
      <c r="CX316" s="115"/>
      <c r="CY316" s="115"/>
      <c r="CZ316" s="115"/>
      <c r="DA316" s="115"/>
      <c r="DB316" s="115"/>
      <c r="DC316" s="115"/>
      <c r="DD316" s="115"/>
      <c r="DE316" s="115"/>
      <c r="DF316" s="115"/>
      <c r="DG316" s="115"/>
      <c r="DH316" s="115"/>
      <c r="DI316" s="115"/>
      <c r="DJ316" s="115"/>
      <c r="DK316" s="115"/>
      <c r="DL316" s="115"/>
      <c r="DM316" s="115"/>
      <c r="DN316" s="115"/>
      <c r="DO316" s="115"/>
      <c r="DP316" s="115"/>
      <c r="DQ316" s="115"/>
      <c r="DR316" s="115"/>
      <c r="DS316" s="116"/>
    </row>
    <row r="317" spans="1:123" s="117" customFormat="1" ht="90" x14ac:dyDescent="0.25">
      <c r="A317" s="105" t="s">
        <v>505</v>
      </c>
      <c r="B317" s="199">
        <v>9.4</v>
      </c>
      <c r="C317" s="106" t="s">
        <v>25</v>
      </c>
      <c r="D317" s="222" t="s">
        <v>569</v>
      </c>
      <c r="E317" s="106"/>
      <c r="F317" s="106"/>
      <c r="G317" s="106">
        <v>201747000017</v>
      </c>
      <c r="H317" s="106" t="s">
        <v>1044</v>
      </c>
      <c r="I317" s="355"/>
      <c r="J317" s="106" t="s">
        <v>570</v>
      </c>
      <c r="K317" s="255" t="s">
        <v>868</v>
      </c>
      <c r="L317" s="106">
        <v>1</v>
      </c>
      <c r="M317" s="106" t="s">
        <v>155</v>
      </c>
      <c r="N317" s="106"/>
      <c r="O317" s="106"/>
      <c r="P317" s="106"/>
      <c r="Q317" s="106">
        <v>1</v>
      </c>
      <c r="R317" s="106">
        <v>1</v>
      </c>
      <c r="S317" s="256" t="s">
        <v>345</v>
      </c>
      <c r="T317" s="109" t="s">
        <v>105</v>
      </c>
      <c r="U317" s="109" t="s">
        <v>869</v>
      </c>
      <c r="V317" s="109" t="s">
        <v>871</v>
      </c>
      <c r="W317" s="109" t="s">
        <v>870</v>
      </c>
      <c r="X317" s="207">
        <v>114000000</v>
      </c>
      <c r="Y317" s="109" t="s">
        <v>87</v>
      </c>
      <c r="Z317" s="109" t="s">
        <v>510</v>
      </c>
      <c r="AA317" s="109" t="s">
        <v>511</v>
      </c>
      <c r="AB317" s="110">
        <v>0</v>
      </c>
      <c r="AC317" s="166">
        <v>0</v>
      </c>
      <c r="AD317" s="166">
        <v>0</v>
      </c>
      <c r="AE317" s="166">
        <v>1</v>
      </c>
      <c r="AF317" s="383">
        <v>1</v>
      </c>
      <c r="AG317" s="113"/>
      <c r="AH317" s="113" t="s">
        <v>870</v>
      </c>
      <c r="AI317" s="114"/>
      <c r="AJ317" s="115"/>
      <c r="AK317" s="115"/>
      <c r="AL317" s="115"/>
      <c r="AM317" s="115"/>
      <c r="AN317" s="115"/>
      <c r="AO317" s="115"/>
      <c r="AP317" s="115"/>
      <c r="AQ317" s="115"/>
      <c r="AR317" s="115"/>
      <c r="AS317" s="115"/>
      <c r="AT317" s="115"/>
      <c r="AU317" s="115"/>
      <c r="AV317" s="115"/>
      <c r="AW317" s="115"/>
      <c r="AX317" s="115"/>
      <c r="AY317" s="115"/>
      <c r="AZ317" s="115"/>
      <c r="BA317" s="115"/>
      <c r="BB317" s="115"/>
      <c r="BC317" s="115"/>
      <c r="BD317" s="115"/>
      <c r="BE317" s="115"/>
      <c r="BF317" s="115"/>
      <c r="BG317" s="115"/>
      <c r="BH317" s="115"/>
      <c r="BI317" s="115"/>
      <c r="BJ317" s="115"/>
      <c r="BK317" s="115"/>
      <c r="BL317" s="115"/>
      <c r="BM317" s="115"/>
      <c r="BN317" s="115"/>
      <c r="BO317" s="115"/>
      <c r="BP317" s="115"/>
      <c r="BQ317" s="115"/>
      <c r="BR317" s="115"/>
      <c r="BS317" s="115"/>
      <c r="BT317" s="115"/>
      <c r="BU317" s="115"/>
      <c r="BV317" s="115"/>
      <c r="BW317" s="115"/>
      <c r="BX317" s="115"/>
      <c r="BY317" s="115"/>
      <c r="BZ317" s="115"/>
      <c r="CA317" s="115"/>
      <c r="CB317" s="115"/>
      <c r="CC317" s="115"/>
      <c r="CD317" s="115"/>
      <c r="CE317" s="115"/>
      <c r="CF317" s="115"/>
      <c r="CG317" s="115"/>
      <c r="CH317" s="115"/>
      <c r="CI317" s="115"/>
      <c r="CJ317" s="115"/>
      <c r="CK317" s="115"/>
      <c r="CL317" s="115"/>
      <c r="CM317" s="115"/>
      <c r="CN317" s="115"/>
      <c r="CO317" s="115"/>
      <c r="CP317" s="115"/>
      <c r="CQ317" s="115"/>
      <c r="CR317" s="115"/>
      <c r="CS317" s="115"/>
      <c r="CT317" s="115"/>
      <c r="CU317" s="115"/>
      <c r="CV317" s="115"/>
      <c r="CW317" s="115"/>
      <c r="CX317" s="115"/>
      <c r="CY317" s="115"/>
      <c r="CZ317" s="115"/>
      <c r="DA317" s="115"/>
      <c r="DB317" s="115"/>
      <c r="DC317" s="115"/>
      <c r="DD317" s="115"/>
      <c r="DE317" s="115"/>
      <c r="DF317" s="115"/>
      <c r="DG317" s="115"/>
      <c r="DH317" s="115"/>
      <c r="DI317" s="115"/>
      <c r="DJ317" s="115"/>
      <c r="DK317" s="115"/>
      <c r="DL317" s="115"/>
      <c r="DM317" s="115"/>
      <c r="DN317" s="115"/>
      <c r="DO317" s="115"/>
      <c r="DP317" s="115"/>
      <c r="DQ317" s="115"/>
      <c r="DR317" s="115"/>
      <c r="DS317" s="116"/>
    </row>
    <row r="318" spans="1:123" s="117" customFormat="1" ht="90" x14ac:dyDescent="0.25">
      <c r="A318" s="105" t="s">
        <v>505</v>
      </c>
      <c r="B318" s="199">
        <v>9.4</v>
      </c>
      <c r="C318" s="106" t="s">
        <v>25</v>
      </c>
      <c r="D318" s="222" t="s">
        <v>569</v>
      </c>
      <c r="E318" s="106"/>
      <c r="F318" s="106"/>
      <c r="G318" s="106">
        <v>201747000017</v>
      </c>
      <c r="H318" s="106" t="s">
        <v>1044</v>
      </c>
      <c r="I318" s="355"/>
      <c r="J318" s="106" t="s">
        <v>570</v>
      </c>
      <c r="K318" s="255" t="s">
        <v>571</v>
      </c>
      <c r="L318" s="106">
        <v>18</v>
      </c>
      <c r="M318" s="106" t="s">
        <v>155</v>
      </c>
      <c r="N318" s="106">
        <v>3</v>
      </c>
      <c r="O318" s="106">
        <v>3</v>
      </c>
      <c r="P318" s="106">
        <v>3</v>
      </c>
      <c r="Q318" s="106">
        <v>9</v>
      </c>
      <c r="R318" s="106">
        <f t="shared" si="20"/>
        <v>18</v>
      </c>
      <c r="S318" s="109" t="s">
        <v>414</v>
      </c>
      <c r="T318" s="109" t="s">
        <v>84</v>
      </c>
      <c r="U318" s="109" t="s">
        <v>96</v>
      </c>
      <c r="V318" s="109"/>
      <c r="W318" s="109"/>
      <c r="X318" s="207">
        <v>0</v>
      </c>
      <c r="Y318" s="109" t="s">
        <v>87</v>
      </c>
      <c r="Z318" s="109" t="s">
        <v>510</v>
      </c>
      <c r="AA318" s="109" t="s">
        <v>511</v>
      </c>
      <c r="AB318" s="110">
        <v>0</v>
      </c>
      <c r="AC318" s="384">
        <v>4</v>
      </c>
      <c r="AD318" s="166">
        <v>4</v>
      </c>
      <c r="AE318" s="166">
        <v>4</v>
      </c>
      <c r="AF318" s="380">
        <f t="shared" si="17"/>
        <v>12</v>
      </c>
      <c r="AG318" s="113" t="s">
        <v>572</v>
      </c>
      <c r="AH318" s="113" t="s">
        <v>14</v>
      </c>
      <c r="AI318" s="114"/>
      <c r="AJ318" s="115"/>
      <c r="AK318" s="115"/>
      <c r="AL318" s="115"/>
      <c r="AM318" s="115"/>
      <c r="AN318" s="115"/>
      <c r="AO318" s="115"/>
      <c r="AP318" s="115"/>
      <c r="AQ318" s="115"/>
      <c r="AR318" s="115"/>
      <c r="AS318" s="115"/>
      <c r="AT318" s="115"/>
      <c r="AU318" s="115"/>
      <c r="AV318" s="115"/>
      <c r="AW318" s="115"/>
      <c r="AX318" s="115"/>
      <c r="AY318" s="115"/>
      <c r="AZ318" s="115"/>
      <c r="BA318" s="115"/>
      <c r="BB318" s="115"/>
      <c r="BC318" s="115"/>
      <c r="BD318" s="115"/>
      <c r="BE318" s="115"/>
      <c r="BF318" s="115"/>
      <c r="BG318" s="115"/>
      <c r="BH318" s="115"/>
      <c r="BI318" s="115"/>
      <c r="BJ318" s="115"/>
      <c r="BK318" s="115"/>
      <c r="BL318" s="115"/>
      <c r="BM318" s="115"/>
      <c r="BN318" s="115"/>
      <c r="BO318" s="115"/>
      <c r="BP318" s="115"/>
      <c r="BQ318" s="115"/>
      <c r="BR318" s="115"/>
      <c r="BS318" s="115"/>
      <c r="BT318" s="115"/>
      <c r="BU318" s="115"/>
      <c r="BV318" s="115"/>
      <c r="BW318" s="115"/>
      <c r="BX318" s="115"/>
      <c r="BY318" s="115"/>
      <c r="BZ318" s="115"/>
      <c r="CA318" s="115"/>
      <c r="CB318" s="115"/>
      <c r="CC318" s="115"/>
      <c r="CD318" s="115"/>
      <c r="CE318" s="115"/>
      <c r="CF318" s="115"/>
      <c r="CG318" s="115"/>
      <c r="CH318" s="115"/>
      <c r="CI318" s="115"/>
      <c r="CJ318" s="115"/>
      <c r="CK318" s="115"/>
      <c r="CL318" s="115"/>
      <c r="CM318" s="115"/>
      <c r="CN318" s="115"/>
      <c r="CO318" s="115"/>
      <c r="CP318" s="115"/>
      <c r="CQ318" s="115"/>
      <c r="CR318" s="115"/>
      <c r="CS318" s="115"/>
      <c r="CT318" s="115"/>
      <c r="CU318" s="115"/>
      <c r="CV318" s="115"/>
      <c r="CW318" s="115"/>
      <c r="CX318" s="115"/>
      <c r="CY318" s="115"/>
      <c r="CZ318" s="115"/>
      <c r="DA318" s="115"/>
      <c r="DB318" s="115"/>
      <c r="DC318" s="115"/>
      <c r="DD318" s="115"/>
      <c r="DE318" s="115"/>
      <c r="DF318" s="115"/>
      <c r="DG318" s="115"/>
      <c r="DH318" s="115"/>
      <c r="DI318" s="115"/>
      <c r="DJ318" s="115"/>
      <c r="DK318" s="115"/>
      <c r="DL318" s="115"/>
      <c r="DM318" s="115"/>
      <c r="DN318" s="115"/>
      <c r="DO318" s="115"/>
      <c r="DP318" s="115"/>
      <c r="DQ318" s="115"/>
      <c r="DR318" s="115"/>
      <c r="DS318" s="116"/>
    </row>
    <row r="319" spans="1:123" s="117" customFormat="1" ht="120" x14ac:dyDescent="0.25">
      <c r="A319" s="105" t="s">
        <v>505</v>
      </c>
      <c r="B319" s="199">
        <v>9.4</v>
      </c>
      <c r="C319" s="106" t="s">
        <v>25</v>
      </c>
      <c r="D319" s="222" t="s">
        <v>569</v>
      </c>
      <c r="E319" s="106"/>
      <c r="F319" s="106"/>
      <c r="G319" s="106">
        <v>201747000017</v>
      </c>
      <c r="H319" s="106" t="s">
        <v>1044</v>
      </c>
      <c r="I319" s="355"/>
      <c r="J319" s="106" t="s">
        <v>570</v>
      </c>
      <c r="K319" s="108" t="s">
        <v>573</v>
      </c>
      <c r="L319" s="106">
        <v>18</v>
      </c>
      <c r="M319" s="106" t="s">
        <v>155</v>
      </c>
      <c r="N319" s="106">
        <v>3</v>
      </c>
      <c r="O319" s="106">
        <v>3</v>
      </c>
      <c r="P319" s="106">
        <v>3</v>
      </c>
      <c r="Q319" s="106">
        <v>9</v>
      </c>
      <c r="R319" s="106">
        <f t="shared" si="20"/>
        <v>18</v>
      </c>
      <c r="S319" s="109" t="s">
        <v>414</v>
      </c>
      <c r="T319" s="109" t="s">
        <v>84</v>
      </c>
      <c r="U319" s="109" t="s">
        <v>568</v>
      </c>
      <c r="V319" s="109"/>
      <c r="W319" s="109"/>
      <c r="X319" s="207">
        <v>0</v>
      </c>
      <c r="Y319" s="109" t="s">
        <v>87</v>
      </c>
      <c r="Z319" s="109" t="s">
        <v>510</v>
      </c>
      <c r="AA319" s="109" t="s">
        <v>511</v>
      </c>
      <c r="AB319" s="110">
        <v>0</v>
      </c>
      <c r="AC319" s="384">
        <v>3</v>
      </c>
      <c r="AD319" s="166">
        <v>5</v>
      </c>
      <c r="AE319" s="166">
        <v>1</v>
      </c>
      <c r="AF319" s="380">
        <f t="shared" si="17"/>
        <v>9</v>
      </c>
      <c r="AG319" s="113" t="s">
        <v>574</v>
      </c>
      <c r="AH319" s="113" t="s">
        <v>14</v>
      </c>
      <c r="AI319" s="114"/>
      <c r="AJ319" s="115"/>
      <c r="AK319" s="115"/>
      <c r="AL319" s="115"/>
      <c r="AM319" s="115"/>
      <c r="AN319" s="115"/>
      <c r="AO319" s="115"/>
      <c r="AP319" s="115"/>
      <c r="AQ319" s="115"/>
      <c r="AR319" s="115"/>
      <c r="AS319" s="115"/>
      <c r="AT319" s="115"/>
      <c r="AU319" s="115"/>
      <c r="AV319" s="115"/>
      <c r="AW319" s="115"/>
      <c r="AX319" s="115"/>
      <c r="AY319" s="115"/>
      <c r="AZ319" s="115"/>
      <c r="BA319" s="115"/>
      <c r="BB319" s="115"/>
      <c r="BC319" s="115"/>
      <c r="BD319" s="115"/>
      <c r="BE319" s="115"/>
      <c r="BF319" s="115"/>
      <c r="BG319" s="115"/>
      <c r="BH319" s="115"/>
      <c r="BI319" s="115"/>
      <c r="BJ319" s="115"/>
      <c r="BK319" s="115"/>
      <c r="BL319" s="115"/>
      <c r="BM319" s="115"/>
      <c r="BN319" s="115"/>
      <c r="BO319" s="115"/>
      <c r="BP319" s="115"/>
      <c r="BQ319" s="115"/>
      <c r="BR319" s="115"/>
      <c r="BS319" s="115"/>
      <c r="BT319" s="115"/>
      <c r="BU319" s="115"/>
      <c r="BV319" s="115"/>
      <c r="BW319" s="115"/>
      <c r="BX319" s="115"/>
      <c r="BY319" s="115"/>
      <c r="BZ319" s="115"/>
      <c r="CA319" s="115"/>
      <c r="CB319" s="115"/>
      <c r="CC319" s="115"/>
      <c r="CD319" s="115"/>
      <c r="CE319" s="115"/>
      <c r="CF319" s="115"/>
      <c r="CG319" s="115"/>
      <c r="CH319" s="115"/>
      <c r="CI319" s="115"/>
      <c r="CJ319" s="115"/>
      <c r="CK319" s="115"/>
      <c r="CL319" s="115"/>
      <c r="CM319" s="115"/>
      <c r="CN319" s="115"/>
      <c r="CO319" s="115"/>
      <c r="CP319" s="115"/>
      <c r="CQ319" s="115"/>
      <c r="CR319" s="115"/>
      <c r="CS319" s="115"/>
      <c r="CT319" s="115"/>
      <c r="CU319" s="115"/>
      <c r="CV319" s="115"/>
      <c r="CW319" s="115"/>
      <c r="CX319" s="115"/>
      <c r="CY319" s="115"/>
      <c r="CZ319" s="115"/>
      <c r="DA319" s="115"/>
      <c r="DB319" s="115"/>
      <c r="DC319" s="115"/>
      <c r="DD319" s="115"/>
      <c r="DE319" s="115"/>
      <c r="DF319" s="115"/>
      <c r="DG319" s="115"/>
      <c r="DH319" s="115"/>
      <c r="DI319" s="115"/>
      <c r="DJ319" s="115"/>
      <c r="DK319" s="115"/>
      <c r="DL319" s="115"/>
      <c r="DM319" s="115"/>
      <c r="DN319" s="115"/>
      <c r="DO319" s="115"/>
      <c r="DP319" s="115"/>
      <c r="DQ319" s="115"/>
      <c r="DR319" s="115"/>
      <c r="DS319" s="116"/>
    </row>
    <row r="320" spans="1:123" s="117" customFormat="1" ht="90" x14ac:dyDescent="0.25">
      <c r="A320" s="105" t="s">
        <v>505</v>
      </c>
      <c r="B320" s="199">
        <v>9.4</v>
      </c>
      <c r="C320" s="106" t="s">
        <v>25</v>
      </c>
      <c r="D320" s="222" t="s">
        <v>569</v>
      </c>
      <c r="E320" s="106"/>
      <c r="F320" s="106"/>
      <c r="G320" s="106">
        <v>201747000017</v>
      </c>
      <c r="H320" s="106" t="s">
        <v>1044</v>
      </c>
      <c r="I320" s="355"/>
      <c r="J320" s="106" t="s">
        <v>570</v>
      </c>
      <c r="K320" s="108" t="s">
        <v>575</v>
      </c>
      <c r="L320" s="106">
        <v>18</v>
      </c>
      <c r="M320" s="106" t="s">
        <v>155</v>
      </c>
      <c r="N320" s="106">
        <v>3</v>
      </c>
      <c r="O320" s="106">
        <v>3</v>
      </c>
      <c r="P320" s="106">
        <v>3</v>
      </c>
      <c r="Q320" s="106">
        <v>9</v>
      </c>
      <c r="R320" s="106">
        <f t="shared" si="20"/>
        <v>18</v>
      </c>
      <c r="S320" s="109" t="s">
        <v>414</v>
      </c>
      <c r="T320" s="109" t="s">
        <v>84</v>
      </c>
      <c r="U320" s="109" t="s">
        <v>567</v>
      </c>
      <c r="V320" s="109"/>
      <c r="W320" s="109"/>
      <c r="X320" s="207">
        <v>0</v>
      </c>
      <c r="Y320" s="109" t="s">
        <v>87</v>
      </c>
      <c r="Z320" s="109" t="s">
        <v>510</v>
      </c>
      <c r="AA320" s="109" t="s">
        <v>511</v>
      </c>
      <c r="AB320" s="110">
        <v>0</v>
      </c>
      <c r="AC320" s="384">
        <v>3</v>
      </c>
      <c r="AD320" s="166">
        <v>5</v>
      </c>
      <c r="AE320" s="166">
        <v>1</v>
      </c>
      <c r="AF320" s="380">
        <f t="shared" si="17"/>
        <v>9</v>
      </c>
      <c r="AG320" s="113" t="s">
        <v>576</v>
      </c>
      <c r="AH320" s="113" t="s">
        <v>14</v>
      </c>
      <c r="AI320" s="114"/>
      <c r="AJ320" s="115"/>
      <c r="AK320" s="115"/>
      <c r="AL320" s="115"/>
      <c r="AM320" s="115"/>
      <c r="AN320" s="115"/>
      <c r="AO320" s="115"/>
      <c r="AP320" s="115"/>
      <c r="AQ320" s="115"/>
      <c r="AR320" s="115"/>
      <c r="AS320" s="115"/>
      <c r="AT320" s="115"/>
      <c r="AU320" s="115"/>
      <c r="AV320" s="115"/>
      <c r="AW320" s="115"/>
      <c r="AX320" s="115"/>
      <c r="AY320" s="115"/>
      <c r="AZ320" s="115"/>
      <c r="BA320" s="115"/>
      <c r="BB320" s="115"/>
      <c r="BC320" s="115"/>
      <c r="BD320" s="115"/>
      <c r="BE320" s="115"/>
      <c r="BF320" s="115"/>
      <c r="BG320" s="115"/>
      <c r="BH320" s="115"/>
      <c r="BI320" s="115"/>
      <c r="BJ320" s="115"/>
      <c r="BK320" s="115"/>
      <c r="BL320" s="115"/>
      <c r="BM320" s="115"/>
      <c r="BN320" s="115"/>
      <c r="BO320" s="115"/>
      <c r="BP320" s="115"/>
      <c r="BQ320" s="115"/>
      <c r="BR320" s="115"/>
      <c r="BS320" s="115"/>
      <c r="BT320" s="115"/>
      <c r="BU320" s="115"/>
      <c r="BV320" s="115"/>
      <c r="BW320" s="115"/>
      <c r="BX320" s="115"/>
      <c r="BY320" s="115"/>
      <c r="BZ320" s="115"/>
      <c r="CA320" s="115"/>
      <c r="CB320" s="115"/>
      <c r="CC320" s="115"/>
      <c r="CD320" s="115"/>
      <c r="CE320" s="115"/>
      <c r="CF320" s="115"/>
      <c r="CG320" s="115"/>
      <c r="CH320" s="115"/>
      <c r="CI320" s="115"/>
      <c r="CJ320" s="115"/>
      <c r="CK320" s="115"/>
      <c r="CL320" s="115"/>
      <c r="CM320" s="115"/>
      <c r="CN320" s="115"/>
      <c r="CO320" s="115"/>
      <c r="CP320" s="115"/>
      <c r="CQ320" s="115"/>
      <c r="CR320" s="115"/>
      <c r="CS320" s="115"/>
      <c r="CT320" s="115"/>
      <c r="CU320" s="115"/>
      <c r="CV320" s="115"/>
      <c r="CW320" s="115"/>
      <c r="CX320" s="115"/>
      <c r="CY320" s="115"/>
      <c r="CZ320" s="115"/>
      <c r="DA320" s="115"/>
      <c r="DB320" s="115"/>
      <c r="DC320" s="115"/>
      <c r="DD320" s="115"/>
      <c r="DE320" s="115"/>
      <c r="DF320" s="115"/>
      <c r="DG320" s="115"/>
      <c r="DH320" s="115"/>
      <c r="DI320" s="115"/>
      <c r="DJ320" s="115"/>
      <c r="DK320" s="115"/>
      <c r="DL320" s="115"/>
      <c r="DM320" s="115"/>
      <c r="DN320" s="115"/>
      <c r="DO320" s="115"/>
      <c r="DP320" s="115"/>
      <c r="DQ320" s="115"/>
      <c r="DR320" s="115"/>
      <c r="DS320" s="116"/>
    </row>
    <row r="321" spans="1:123" s="117" customFormat="1" ht="90" x14ac:dyDescent="0.25">
      <c r="A321" s="105" t="s">
        <v>505</v>
      </c>
      <c r="B321" s="199">
        <v>9.4</v>
      </c>
      <c r="C321" s="106" t="s">
        <v>25</v>
      </c>
      <c r="D321" s="222" t="s">
        <v>569</v>
      </c>
      <c r="E321" s="106"/>
      <c r="F321" s="106"/>
      <c r="G321" s="106">
        <v>201747000017</v>
      </c>
      <c r="H321" s="106" t="s">
        <v>1044</v>
      </c>
      <c r="I321" s="355"/>
      <c r="J321" s="106" t="s">
        <v>570</v>
      </c>
      <c r="K321" s="108" t="s">
        <v>577</v>
      </c>
      <c r="L321" s="106">
        <v>18</v>
      </c>
      <c r="M321" s="106" t="s">
        <v>155</v>
      </c>
      <c r="N321" s="106">
        <v>3</v>
      </c>
      <c r="O321" s="106">
        <v>3</v>
      </c>
      <c r="P321" s="106">
        <v>3</v>
      </c>
      <c r="Q321" s="106">
        <v>9</v>
      </c>
      <c r="R321" s="106">
        <f t="shared" si="20"/>
        <v>18</v>
      </c>
      <c r="S321" s="109" t="s">
        <v>414</v>
      </c>
      <c r="T321" s="109" t="s">
        <v>84</v>
      </c>
      <c r="U321" s="109" t="s">
        <v>567</v>
      </c>
      <c r="V321" s="109"/>
      <c r="W321" s="109"/>
      <c r="X321" s="207">
        <v>0</v>
      </c>
      <c r="Y321" s="109" t="s">
        <v>87</v>
      </c>
      <c r="Z321" s="109" t="s">
        <v>510</v>
      </c>
      <c r="AA321" s="109" t="s">
        <v>511</v>
      </c>
      <c r="AB321" s="110">
        <v>0</v>
      </c>
      <c r="AC321" s="384">
        <v>4</v>
      </c>
      <c r="AD321" s="166">
        <v>4</v>
      </c>
      <c r="AE321" s="166">
        <v>4</v>
      </c>
      <c r="AF321" s="380">
        <f t="shared" si="17"/>
        <v>12</v>
      </c>
      <c r="AG321" s="113" t="s">
        <v>578</v>
      </c>
      <c r="AH321" s="113" t="s">
        <v>14</v>
      </c>
      <c r="AI321" s="114"/>
      <c r="AJ321" s="115"/>
      <c r="AK321" s="115"/>
      <c r="AL321" s="115"/>
      <c r="AM321" s="115"/>
      <c r="AN321" s="115"/>
      <c r="AO321" s="115"/>
      <c r="AP321" s="115"/>
      <c r="AQ321" s="115"/>
      <c r="AR321" s="115"/>
      <c r="AS321" s="115"/>
      <c r="AT321" s="115"/>
      <c r="AU321" s="115"/>
      <c r="AV321" s="115"/>
      <c r="AW321" s="115"/>
      <c r="AX321" s="115"/>
      <c r="AY321" s="115"/>
      <c r="AZ321" s="115"/>
      <c r="BA321" s="115"/>
      <c r="BB321" s="115"/>
      <c r="BC321" s="115"/>
      <c r="BD321" s="115"/>
      <c r="BE321" s="115"/>
      <c r="BF321" s="115"/>
      <c r="BG321" s="115"/>
      <c r="BH321" s="115"/>
      <c r="BI321" s="115"/>
      <c r="BJ321" s="115"/>
      <c r="BK321" s="115"/>
      <c r="BL321" s="115"/>
      <c r="BM321" s="115"/>
      <c r="BN321" s="115"/>
      <c r="BO321" s="115"/>
      <c r="BP321" s="115"/>
      <c r="BQ321" s="115"/>
      <c r="BR321" s="115"/>
      <c r="BS321" s="115"/>
      <c r="BT321" s="115"/>
      <c r="BU321" s="115"/>
      <c r="BV321" s="115"/>
      <c r="BW321" s="115"/>
      <c r="BX321" s="115"/>
      <c r="BY321" s="115"/>
      <c r="BZ321" s="115"/>
      <c r="CA321" s="115"/>
      <c r="CB321" s="115"/>
      <c r="CC321" s="115"/>
      <c r="CD321" s="115"/>
      <c r="CE321" s="115"/>
      <c r="CF321" s="115"/>
      <c r="CG321" s="115"/>
      <c r="CH321" s="115"/>
      <c r="CI321" s="115"/>
      <c r="CJ321" s="115"/>
      <c r="CK321" s="115"/>
      <c r="CL321" s="115"/>
      <c r="CM321" s="115"/>
      <c r="CN321" s="115"/>
      <c r="CO321" s="115"/>
      <c r="CP321" s="115"/>
      <c r="CQ321" s="115"/>
      <c r="CR321" s="115"/>
      <c r="CS321" s="115"/>
      <c r="CT321" s="115"/>
      <c r="CU321" s="115"/>
      <c r="CV321" s="115"/>
      <c r="CW321" s="115"/>
      <c r="CX321" s="115"/>
      <c r="CY321" s="115"/>
      <c r="CZ321" s="115"/>
      <c r="DA321" s="115"/>
      <c r="DB321" s="115"/>
      <c r="DC321" s="115"/>
      <c r="DD321" s="115"/>
      <c r="DE321" s="115"/>
      <c r="DF321" s="115"/>
      <c r="DG321" s="115"/>
      <c r="DH321" s="115"/>
      <c r="DI321" s="115"/>
      <c r="DJ321" s="115"/>
      <c r="DK321" s="115"/>
      <c r="DL321" s="115"/>
      <c r="DM321" s="115"/>
      <c r="DN321" s="115"/>
      <c r="DO321" s="115"/>
      <c r="DP321" s="115"/>
      <c r="DQ321" s="115"/>
      <c r="DR321" s="115"/>
      <c r="DS321" s="116"/>
    </row>
    <row r="322" spans="1:123" s="117" customFormat="1" ht="110.25" customHeight="1" x14ac:dyDescent="0.25">
      <c r="A322" s="105" t="s">
        <v>505</v>
      </c>
      <c r="B322" s="199">
        <v>9.4</v>
      </c>
      <c r="C322" s="106" t="s">
        <v>25</v>
      </c>
      <c r="D322" s="222" t="s">
        <v>569</v>
      </c>
      <c r="E322" s="106"/>
      <c r="F322" s="106"/>
      <c r="G322" s="106">
        <v>201747000017</v>
      </c>
      <c r="H322" s="106" t="s">
        <v>1044</v>
      </c>
      <c r="I322" s="348"/>
      <c r="J322" s="106" t="s">
        <v>570</v>
      </c>
      <c r="K322" s="108" t="s">
        <v>843</v>
      </c>
      <c r="L322" s="106">
        <v>58</v>
      </c>
      <c r="M322" s="106" t="s">
        <v>155</v>
      </c>
      <c r="N322" s="106">
        <v>10</v>
      </c>
      <c r="O322" s="106">
        <v>10</v>
      </c>
      <c r="P322" s="106">
        <v>9</v>
      </c>
      <c r="Q322" s="106">
        <v>29</v>
      </c>
      <c r="R322" s="106">
        <f t="shared" si="20"/>
        <v>58</v>
      </c>
      <c r="S322" s="109" t="s">
        <v>414</v>
      </c>
      <c r="T322" s="109" t="s">
        <v>84</v>
      </c>
      <c r="U322" s="109" t="s">
        <v>579</v>
      </c>
      <c r="V322" s="109"/>
      <c r="W322" s="109"/>
      <c r="X322" s="207">
        <v>0</v>
      </c>
      <c r="Y322" s="109" t="s">
        <v>87</v>
      </c>
      <c r="Z322" s="109" t="s">
        <v>510</v>
      </c>
      <c r="AA322" s="109" t="s">
        <v>511</v>
      </c>
      <c r="AB322" s="110">
        <v>0</v>
      </c>
      <c r="AC322" s="166">
        <v>3</v>
      </c>
      <c r="AD322" s="166">
        <v>5</v>
      </c>
      <c r="AE322" s="166">
        <v>1</v>
      </c>
      <c r="AF322" s="380">
        <f t="shared" si="17"/>
        <v>9</v>
      </c>
      <c r="AG322" s="113" t="s">
        <v>580</v>
      </c>
      <c r="AH322" s="113" t="s">
        <v>14</v>
      </c>
      <c r="AI322" s="114"/>
      <c r="AJ322" s="115"/>
      <c r="AK322" s="115"/>
      <c r="AL322" s="115"/>
      <c r="AM322" s="115"/>
      <c r="AN322" s="115"/>
      <c r="AO322" s="115"/>
      <c r="AP322" s="115"/>
      <c r="AQ322" s="115"/>
      <c r="AR322" s="115"/>
      <c r="AS322" s="115"/>
      <c r="AT322" s="115"/>
      <c r="AU322" s="115"/>
      <c r="AV322" s="115"/>
      <c r="AW322" s="115"/>
      <c r="AX322" s="115"/>
      <c r="AY322" s="115"/>
      <c r="AZ322" s="115"/>
      <c r="BA322" s="115"/>
      <c r="BB322" s="115"/>
      <c r="BC322" s="115"/>
      <c r="BD322" s="115"/>
      <c r="BE322" s="115"/>
      <c r="BF322" s="115"/>
      <c r="BG322" s="115"/>
      <c r="BH322" s="115"/>
      <c r="BI322" s="115"/>
      <c r="BJ322" s="115"/>
      <c r="BK322" s="115"/>
      <c r="BL322" s="115"/>
      <c r="BM322" s="115"/>
      <c r="BN322" s="115"/>
      <c r="BO322" s="115"/>
      <c r="BP322" s="115"/>
      <c r="BQ322" s="115"/>
      <c r="BR322" s="115"/>
      <c r="BS322" s="115"/>
      <c r="BT322" s="115"/>
      <c r="BU322" s="115"/>
      <c r="BV322" s="115"/>
      <c r="BW322" s="115"/>
      <c r="BX322" s="115"/>
      <c r="BY322" s="115"/>
      <c r="BZ322" s="115"/>
      <c r="CA322" s="115"/>
      <c r="CB322" s="115"/>
      <c r="CC322" s="115"/>
      <c r="CD322" s="115"/>
      <c r="CE322" s="115"/>
      <c r="CF322" s="115"/>
      <c r="CG322" s="115"/>
      <c r="CH322" s="115"/>
      <c r="CI322" s="115"/>
      <c r="CJ322" s="115"/>
      <c r="CK322" s="115"/>
      <c r="CL322" s="115"/>
      <c r="CM322" s="115"/>
      <c r="CN322" s="115"/>
      <c r="CO322" s="115"/>
      <c r="CP322" s="115"/>
      <c r="CQ322" s="115"/>
      <c r="CR322" s="115"/>
      <c r="CS322" s="115"/>
      <c r="CT322" s="115"/>
      <c r="CU322" s="115"/>
      <c r="CV322" s="115"/>
      <c r="CW322" s="115"/>
      <c r="CX322" s="115"/>
      <c r="CY322" s="115"/>
      <c r="CZ322" s="115"/>
      <c r="DA322" s="115"/>
      <c r="DB322" s="115"/>
      <c r="DC322" s="115"/>
      <c r="DD322" s="115"/>
      <c r="DE322" s="115"/>
      <c r="DF322" s="115"/>
      <c r="DG322" s="115"/>
      <c r="DH322" s="115"/>
      <c r="DI322" s="115"/>
      <c r="DJ322" s="115"/>
      <c r="DK322" s="115"/>
      <c r="DL322" s="115"/>
      <c r="DM322" s="115"/>
      <c r="DN322" s="115"/>
      <c r="DO322" s="115"/>
      <c r="DP322" s="115"/>
      <c r="DQ322" s="115"/>
      <c r="DR322" s="115"/>
      <c r="DS322" s="116"/>
    </row>
    <row r="323" spans="1:123" s="117" customFormat="1" ht="105" x14ac:dyDescent="0.25">
      <c r="A323" s="105" t="s">
        <v>505</v>
      </c>
      <c r="B323" s="199">
        <v>9.5</v>
      </c>
      <c r="C323" s="106" t="s">
        <v>25</v>
      </c>
      <c r="D323" s="106" t="s">
        <v>49</v>
      </c>
      <c r="E323" s="106"/>
      <c r="F323" s="106"/>
      <c r="G323" s="106">
        <v>201747000017</v>
      </c>
      <c r="H323" s="106" t="s">
        <v>1044</v>
      </c>
      <c r="I323" s="109" t="s">
        <v>581</v>
      </c>
      <c r="J323" s="347" t="s">
        <v>582</v>
      </c>
      <c r="K323" s="349" t="s">
        <v>1027</v>
      </c>
      <c r="L323" s="347">
        <v>29</v>
      </c>
      <c r="M323" s="347" t="s">
        <v>508</v>
      </c>
      <c r="N323" s="124"/>
      <c r="O323" s="124">
        <v>8</v>
      </c>
      <c r="P323" s="124">
        <v>8</v>
      </c>
      <c r="Q323" s="124">
        <v>13</v>
      </c>
      <c r="R323" s="124">
        <f t="shared" si="20"/>
        <v>29</v>
      </c>
      <c r="S323" s="358" t="s">
        <v>414</v>
      </c>
      <c r="T323" s="347" t="s">
        <v>84</v>
      </c>
      <c r="U323" s="347" t="s">
        <v>567</v>
      </c>
      <c r="V323" s="124" t="s">
        <v>156</v>
      </c>
      <c r="W323" s="109" t="s">
        <v>14</v>
      </c>
      <c r="X323" s="207">
        <v>30200000</v>
      </c>
      <c r="Y323" s="109" t="s">
        <v>87</v>
      </c>
      <c r="Z323" s="109" t="s">
        <v>510</v>
      </c>
      <c r="AA323" s="109" t="s">
        <v>511</v>
      </c>
      <c r="AB323" s="110">
        <v>0</v>
      </c>
      <c r="AC323" s="166">
        <v>0</v>
      </c>
      <c r="AD323" s="166">
        <v>0</v>
      </c>
      <c r="AE323" s="166">
        <v>29</v>
      </c>
      <c r="AF323" s="380">
        <f t="shared" si="17"/>
        <v>29</v>
      </c>
      <c r="AG323" s="113" t="s">
        <v>583</v>
      </c>
      <c r="AH323" s="113" t="s">
        <v>14</v>
      </c>
      <c r="AI323" s="114"/>
      <c r="AJ323" s="115"/>
      <c r="AK323" s="115"/>
      <c r="AL323" s="115"/>
      <c r="AM323" s="115"/>
      <c r="AN323" s="115"/>
      <c r="AO323" s="115"/>
      <c r="AP323" s="115"/>
      <c r="AQ323" s="115"/>
      <c r="AR323" s="115"/>
      <c r="AS323" s="115"/>
      <c r="AT323" s="115"/>
      <c r="AU323" s="115"/>
      <c r="AV323" s="115"/>
      <c r="AW323" s="115"/>
      <c r="AX323" s="115"/>
      <c r="AY323" s="115"/>
      <c r="AZ323" s="115"/>
      <c r="BA323" s="115"/>
      <c r="BB323" s="115"/>
      <c r="BC323" s="115"/>
      <c r="BD323" s="115"/>
      <c r="BE323" s="115"/>
      <c r="BF323" s="115"/>
      <c r="BG323" s="115"/>
      <c r="BH323" s="115"/>
      <c r="BI323" s="115"/>
      <c r="BJ323" s="115"/>
      <c r="BK323" s="115"/>
      <c r="BL323" s="115"/>
      <c r="BM323" s="115"/>
      <c r="BN323" s="115"/>
      <c r="BO323" s="115"/>
      <c r="BP323" s="115"/>
      <c r="BQ323" s="115"/>
      <c r="BR323" s="115"/>
      <c r="BS323" s="115"/>
      <c r="BT323" s="115"/>
      <c r="BU323" s="115"/>
      <c r="BV323" s="115"/>
      <c r="BW323" s="115"/>
      <c r="BX323" s="115"/>
      <c r="BY323" s="115"/>
      <c r="BZ323" s="115"/>
      <c r="CA323" s="115"/>
      <c r="CB323" s="115"/>
      <c r="CC323" s="115"/>
      <c r="CD323" s="115"/>
      <c r="CE323" s="115"/>
      <c r="CF323" s="115"/>
      <c r="CG323" s="115"/>
      <c r="CH323" s="115"/>
      <c r="CI323" s="115"/>
      <c r="CJ323" s="115"/>
      <c r="CK323" s="115"/>
      <c r="CL323" s="115"/>
      <c r="CM323" s="115"/>
      <c r="CN323" s="115"/>
      <c r="CO323" s="115"/>
      <c r="CP323" s="115"/>
      <c r="CQ323" s="115"/>
      <c r="CR323" s="115"/>
      <c r="CS323" s="115"/>
      <c r="CT323" s="115"/>
      <c r="CU323" s="115"/>
      <c r="CV323" s="115"/>
      <c r="CW323" s="115"/>
      <c r="CX323" s="115"/>
      <c r="CY323" s="115"/>
      <c r="CZ323" s="115"/>
      <c r="DA323" s="115"/>
      <c r="DB323" s="115"/>
      <c r="DC323" s="115"/>
      <c r="DD323" s="115"/>
      <c r="DE323" s="115"/>
      <c r="DF323" s="115"/>
      <c r="DG323" s="115"/>
      <c r="DH323" s="115"/>
      <c r="DI323" s="115"/>
      <c r="DJ323" s="115"/>
      <c r="DK323" s="115"/>
      <c r="DL323" s="115"/>
      <c r="DM323" s="115"/>
      <c r="DN323" s="115"/>
      <c r="DO323" s="115"/>
      <c r="DP323" s="115"/>
      <c r="DQ323" s="115"/>
      <c r="DR323" s="115"/>
      <c r="DS323" s="116"/>
    </row>
    <row r="324" spans="1:123" s="117" customFormat="1" ht="105" hidden="1" customHeight="1" x14ac:dyDescent="0.25">
      <c r="A324" s="105" t="s">
        <v>505</v>
      </c>
      <c r="B324" s="199">
        <v>10.5</v>
      </c>
      <c r="C324" s="106" t="s">
        <v>25</v>
      </c>
      <c r="D324" s="106" t="s">
        <v>49</v>
      </c>
      <c r="E324" s="106"/>
      <c r="F324" s="106"/>
      <c r="G324" s="106">
        <v>201747000017</v>
      </c>
      <c r="H324" s="106" t="s">
        <v>1044</v>
      </c>
      <c r="I324" s="109" t="s">
        <v>581</v>
      </c>
      <c r="J324" s="348"/>
      <c r="K324" s="350"/>
      <c r="L324" s="348"/>
      <c r="M324" s="348"/>
      <c r="N324" s="169"/>
      <c r="O324" s="169"/>
      <c r="P324" s="169"/>
      <c r="Q324" s="169"/>
      <c r="R324" s="169"/>
      <c r="S324" s="352"/>
      <c r="T324" s="348"/>
      <c r="U324" s="348"/>
      <c r="V324" s="169"/>
      <c r="W324" s="112" t="s">
        <v>866</v>
      </c>
      <c r="X324" s="208">
        <v>20000000</v>
      </c>
      <c r="Y324" s="109" t="s">
        <v>87</v>
      </c>
      <c r="Z324" s="109" t="s">
        <v>510</v>
      </c>
      <c r="AA324" s="109" t="s">
        <v>511</v>
      </c>
      <c r="AB324" s="110">
        <v>0</v>
      </c>
      <c r="AC324" s="166">
        <v>0</v>
      </c>
      <c r="AD324" s="166"/>
      <c r="AE324" s="166"/>
      <c r="AF324" s="112"/>
      <c r="AG324" s="113"/>
      <c r="AH324" s="113"/>
      <c r="AI324" s="114"/>
      <c r="AJ324" s="115"/>
      <c r="AK324" s="115"/>
      <c r="AL324" s="115"/>
      <c r="AM324" s="115"/>
      <c r="AN324" s="115"/>
      <c r="AO324" s="115"/>
      <c r="AP324" s="115"/>
      <c r="AQ324" s="115"/>
      <c r="AR324" s="115"/>
      <c r="AS324" s="115"/>
      <c r="AT324" s="115"/>
      <c r="AU324" s="115"/>
      <c r="AV324" s="115"/>
      <c r="AW324" s="115"/>
      <c r="AX324" s="115"/>
      <c r="AY324" s="115"/>
      <c r="AZ324" s="115"/>
      <c r="BA324" s="115"/>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c r="CU324" s="115"/>
      <c r="CV324" s="115"/>
      <c r="CW324" s="115"/>
      <c r="CX324" s="115"/>
      <c r="CY324" s="115"/>
      <c r="CZ324" s="115"/>
      <c r="DA324" s="115"/>
      <c r="DB324" s="115"/>
      <c r="DC324" s="115"/>
      <c r="DD324" s="115"/>
      <c r="DE324" s="115"/>
      <c r="DF324" s="115"/>
      <c r="DG324" s="115"/>
      <c r="DH324" s="115"/>
      <c r="DI324" s="115"/>
      <c r="DJ324" s="115"/>
      <c r="DK324" s="115"/>
      <c r="DL324" s="115"/>
      <c r="DM324" s="115"/>
      <c r="DN324" s="115"/>
      <c r="DO324" s="115"/>
      <c r="DP324" s="115"/>
      <c r="DQ324" s="115"/>
      <c r="DR324" s="115"/>
      <c r="DS324" s="116"/>
    </row>
    <row r="325" spans="1:123" s="117" customFormat="1" ht="105" x14ac:dyDescent="0.25">
      <c r="A325" s="105" t="s">
        <v>505</v>
      </c>
      <c r="B325" s="199">
        <v>9.5</v>
      </c>
      <c r="C325" s="106" t="s">
        <v>25</v>
      </c>
      <c r="D325" s="106" t="s">
        <v>49</v>
      </c>
      <c r="E325" s="106"/>
      <c r="F325" s="106"/>
      <c r="G325" s="106">
        <v>201747000017</v>
      </c>
      <c r="H325" s="106" t="s">
        <v>1044</v>
      </c>
      <c r="I325" s="109"/>
      <c r="J325" s="106" t="s">
        <v>582</v>
      </c>
      <c r="K325" s="108" t="s">
        <v>844</v>
      </c>
      <c r="L325" s="106">
        <v>58</v>
      </c>
      <c r="M325" s="106" t="s">
        <v>508</v>
      </c>
      <c r="N325" s="106">
        <v>9</v>
      </c>
      <c r="O325" s="106">
        <v>9</v>
      </c>
      <c r="P325" s="106">
        <v>11</v>
      </c>
      <c r="Q325" s="106">
        <v>29</v>
      </c>
      <c r="R325" s="106">
        <f t="shared" si="20"/>
        <v>58</v>
      </c>
      <c r="S325" s="109" t="s">
        <v>414</v>
      </c>
      <c r="T325" s="109" t="s">
        <v>84</v>
      </c>
      <c r="U325" s="109" t="s">
        <v>96</v>
      </c>
      <c r="V325" s="109" t="s">
        <v>156</v>
      </c>
      <c r="W325" s="109" t="s">
        <v>14</v>
      </c>
      <c r="X325" s="207">
        <v>8240000</v>
      </c>
      <c r="Y325" s="109" t="s">
        <v>87</v>
      </c>
      <c r="Z325" s="109" t="s">
        <v>510</v>
      </c>
      <c r="AA325" s="109" t="s">
        <v>511</v>
      </c>
      <c r="AB325" s="110">
        <v>0</v>
      </c>
      <c r="AC325" s="166">
        <v>0</v>
      </c>
      <c r="AD325" s="166">
        <v>2</v>
      </c>
      <c r="AE325" s="166">
        <v>5</v>
      </c>
      <c r="AF325" s="379">
        <f t="shared" si="17"/>
        <v>7</v>
      </c>
      <c r="AG325" s="113" t="s">
        <v>585</v>
      </c>
      <c r="AH325" s="113" t="s">
        <v>14</v>
      </c>
      <c r="AI325" s="114"/>
      <c r="AJ325" s="115"/>
      <c r="AK325" s="115"/>
      <c r="AL325" s="115"/>
      <c r="AM325" s="115"/>
      <c r="AN325" s="115"/>
      <c r="AO325" s="115"/>
      <c r="AP325" s="115"/>
      <c r="AQ325" s="115"/>
      <c r="AR325" s="115"/>
      <c r="AS325" s="115"/>
      <c r="AT325" s="115"/>
      <c r="AU325" s="115"/>
      <c r="AV325" s="115"/>
      <c r="AW325" s="115"/>
      <c r="AX325" s="115"/>
      <c r="AY325" s="115"/>
      <c r="AZ325" s="115"/>
      <c r="BA325" s="115"/>
      <c r="BB325" s="115"/>
      <c r="BC325" s="115"/>
      <c r="BD325" s="115"/>
      <c r="BE325" s="115"/>
      <c r="BF325" s="115"/>
      <c r="BG325" s="115"/>
      <c r="BH325" s="115"/>
      <c r="BI325" s="115"/>
      <c r="BJ325" s="115"/>
      <c r="BK325" s="115"/>
      <c r="BL325" s="115"/>
      <c r="BM325" s="115"/>
      <c r="BN325" s="115"/>
      <c r="BO325" s="115"/>
      <c r="BP325" s="115"/>
      <c r="BQ325" s="115"/>
      <c r="BR325" s="115"/>
      <c r="BS325" s="115"/>
      <c r="BT325" s="115"/>
      <c r="BU325" s="115"/>
      <c r="BV325" s="115"/>
      <c r="BW325" s="115"/>
      <c r="BX325" s="115"/>
      <c r="BY325" s="115"/>
      <c r="BZ325" s="115"/>
      <c r="CA325" s="115"/>
      <c r="CB325" s="115"/>
      <c r="CC325" s="115"/>
      <c r="CD325" s="115"/>
      <c r="CE325" s="115"/>
      <c r="CF325" s="115"/>
      <c r="CG325" s="115"/>
      <c r="CH325" s="115"/>
      <c r="CI325" s="115"/>
      <c r="CJ325" s="115"/>
      <c r="CK325" s="115"/>
      <c r="CL325" s="115"/>
      <c r="CM325" s="115"/>
      <c r="CN325" s="115"/>
      <c r="CO325" s="115"/>
      <c r="CP325" s="115"/>
      <c r="CQ325" s="115"/>
      <c r="CR325" s="115"/>
      <c r="CS325" s="115"/>
      <c r="CT325" s="115"/>
      <c r="CU325" s="115"/>
      <c r="CV325" s="115"/>
      <c r="CW325" s="115"/>
      <c r="CX325" s="115"/>
      <c r="CY325" s="115"/>
      <c r="CZ325" s="115"/>
      <c r="DA325" s="115"/>
      <c r="DB325" s="115"/>
      <c r="DC325" s="115"/>
      <c r="DD325" s="115"/>
      <c r="DE325" s="115"/>
      <c r="DF325" s="115"/>
      <c r="DG325" s="115"/>
      <c r="DH325" s="115"/>
      <c r="DI325" s="115"/>
      <c r="DJ325" s="115"/>
      <c r="DK325" s="115"/>
      <c r="DL325" s="115"/>
      <c r="DM325" s="115"/>
      <c r="DN325" s="115"/>
      <c r="DO325" s="115"/>
      <c r="DP325" s="115"/>
      <c r="DQ325" s="115"/>
      <c r="DR325" s="115"/>
      <c r="DS325" s="116"/>
    </row>
    <row r="326" spans="1:123" s="117" customFormat="1" ht="135" x14ac:dyDescent="0.25">
      <c r="A326" s="105" t="s">
        <v>505</v>
      </c>
      <c r="B326" s="199">
        <v>9.5</v>
      </c>
      <c r="C326" s="106" t="s">
        <v>25</v>
      </c>
      <c r="D326" s="106" t="s">
        <v>49</v>
      </c>
      <c r="E326" s="106"/>
      <c r="F326" s="106"/>
      <c r="G326" s="106">
        <v>201747000017</v>
      </c>
      <c r="H326" s="106" t="s">
        <v>1044</v>
      </c>
      <c r="I326" s="109"/>
      <c r="J326" s="106" t="s">
        <v>582</v>
      </c>
      <c r="K326" s="108" t="s">
        <v>832</v>
      </c>
      <c r="L326" s="106">
        <v>58</v>
      </c>
      <c r="M326" s="106" t="s">
        <v>508</v>
      </c>
      <c r="N326" s="106">
        <v>9</v>
      </c>
      <c r="O326" s="106">
        <v>9</v>
      </c>
      <c r="P326" s="106">
        <v>11</v>
      </c>
      <c r="Q326" s="106">
        <v>29</v>
      </c>
      <c r="R326" s="106">
        <f t="shared" si="20"/>
        <v>58</v>
      </c>
      <c r="S326" s="109" t="s">
        <v>414</v>
      </c>
      <c r="T326" s="109" t="s">
        <v>84</v>
      </c>
      <c r="U326" s="109" t="s">
        <v>96</v>
      </c>
      <c r="V326" s="109" t="s">
        <v>156</v>
      </c>
      <c r="W326" s="109" t="s">
        <v>14</v>
      </c>
      <c r="X326" s="207">
        <v>8240000</v>
      </c>
      <c r="Y326" s="109" t="s">
        <v>87</v>
      </c>
      <c r="Z326" s="109" t="s">
        <v>510</v>
      </c>
      <c r="AA326" s="109" t="s">
        <v>511</v>
      </c>
      <c r="AB326" s="110">
        <v>0</v>
      </c>
      <c r="AC326" s="166">
        <v>0</v>
      </c>
      <c r="AD326" s="166">
        <v>2</v>
      </c>
      <c r="AE326" s="166">
        <v>5</v>
      </c>
      <c r="AF326" s="379">
        <f t="shared" si="17"/>
        <v>7</v>
      </c>
      <c r="AG326" s="113" t="s">
        <v>586</v>
      </c>
      <c r="AH326" s="113" t="s">
        <v>14</v>
      </c>
      <c r="AI326" s="114"/>
      <c r="AJ326" s="115"/>
      <c r="AK326" s="115"/>
      <c r="AL326" s="115"/>
      <c r="AM326" s="115"/>
      <c r="AN326" s="115"/>
      <c r="AO326" s="115"/>
      <c r="AP326" s="115"/>
      <c r="AQ326" s="115"/>
      <c r="AR326" s="115"/>
      <c r="AS326" s="115"/>
      <c r="AT326" s="115"/>
      <c r="AU326" s="115"/>
      <c r="AV326" s="115"/>
      <c r="AW326" s="115"/>
      <c r="AX326" s="115"/>
      <c r="AY326" s="115"/>
      <c r="AZ326" s="115"/>
      <c r="BA326" s="115"/>
      <c r="BB326" s="115"/>
      <c r="BC326" s="115"/>
      <c r="BD326" s="115"/>
      <c r="BE326" s="115"/>
      <c r="BF326" s="115"/>
      <c r="BG326" s="115"/>
      <c r="BH326" s="115"/>
      <c r="BI326" s="115"/>
      <c r="BJ326" s="115"/>
      <c r="BK326" s="115"/>
      <c r="BL326" s="115"/>
      <c r="BM326" s="115"/>
      <c r="BN326" s="115"/>
      <c r="BO326" s="115"/>
      <c r="BP326" s="115"/>
      <c r="BQ326" s="115"/>
      <c r="BR326" s="115"/>
      <c r="BS326" s="115"/>
      <c r="BT326" s="115"/>
      <c r="BU326" s="115"/>
      <c r="BV326" s="115"/>
      <c r="BW326" s="115"/>
      <c r="BX326" s="115"/>
      <c r="BY326" s="115"/>
      <c r="BZ326" s="115"/>
      <c r="CA326" s="115"/>
      <c r="CB326" s="115"/>
      <c r="CC326" s="115"/>
      <c r="CD326" s="115"/>
      <c r="CE326" s="115"/>
      <c r="CF326" s="115"/>
      <c r="CG326" s="115"/>
      <c r="CH326" s="115"/>
      <c r="CI326" s="115"/>
      <c r="CJ326" s="115"/>
      <c r="CK326" s="115"/>
      <c r="CL326" s="115"/>
      <c r="CM326" s="115"/>
      <c r="CN326" s="115"/>
      <c r="CO326" s="115"/>
      <c r="CP326" s="115"/>
      <c r="CQ326" s="115"/>
      <c r="CR326" s="115"/>
      <c r="CS326" s="115"/>
      <c r="CT326" s="115"/>
      <c r="CU326" s="115"/>
      <c r="CV326" s="115"/>
      <c r="CW326" s="115"/>
      <c r="CX326" s="115"/>
      <c r="CY326" s="115"/>
      <c r="CZ326" s="115"/>
      <c r="DA326" s="115"/>
      <c r="DB326" s="115"/>
      <c r="DC326" s="115"/>
      <c r="DD326" s="115"/>
      <c r="DE326" s="115"/>
      <c r="DF326" s="115"/>
      <c r="DG326" s="115"/>
      <c r="DH326" s="115"/>
      <c r="DI326" s="115"/>
      <c r="DJ326" s="115"/>
      <c r="DK326" s="115"/>
      <c r="DL326" s="115"/>
      <c r="DM326" s="115"/>
      <c r="DN326" s="115"/>
      <c r="DO326" s="115"/>
      <c r="DP326" s="115"/>
      <c r="DQ326" s="115"/>
      <c r="DR326" s="115"/>
      <c r="DS326" s="116"/>
    </row>
    <row r="327" spans="1:123" s="117" customFormat="1" ht="105" x14ac:dyDescent="0.25">
      <c r="A327" s="105" t="s">
        <v>505</v>
      </c>
      <c r="B327" s="199">
        <v>9.5</v>
      </c>
      <c r="C327" s="106" t="s">
        <v>25</v>
      </c>
      <c r="D327" s="106" t="s">
        <v>49</v>
      </c>
      <c r="E327" s="106"/>
      <c r="F327" s="106"/>
      <c r="G327" s="106">
        <v>201747000017</v>
      </c>
      <c r="H327" s="106" t="s">
        <v>1044</v>
      </c>
      <c r="I327" s="109"/>
      <c r="J327" s="106" t="s">
        <v>582</v>
      </c>
      <c r="K327" s="108" t="s">
        <v>845</v>
      </c>
      <c r="L327" s="106">
        <v>2</v>
      </c>
      <c r="M327" s="106" t="s">
        <v>584</v>
      </c>
      <c r="N327" s="106"/>
      <c r="O327" s="106"/>
      <c r="P327" s="106">
        <v>1</v>
      </c>
      <c r="Q327" s="106">
        <v>1</v>
      </c>
      <c r="R327" s="106">
        <f t="shared" si="20"/>
        <v>2</v>
      </c>
      <c r="S327" s="109" t="s">
        <v>414</v>
      </c>
      <c r="T327" s="109" t="s">
        <v>84</v>
      </c>
      <c r="U327" s="109" t="s">
        <v>96</v>
      </c>
      <c r="V327" s="109" t="s">
        <v>156</v>
      </c>
      <c r="W327" s="109" t="s">
        <v>14</v>
      </c>
      <c r="X327" s="207">
        <v>8240000</v>
      </c>
      <c r="Y327" s="109" t="s">
        <v>87</v>
      </c>
      <c r="Z327" s="109" t="s">
        <v>510</v>
      </c>
      <c r="AA327" s="109" t="s">
        <v>511</v>
      </c>
      <c r="AB327" s="110">
        <v>0</v>
      </c>
      <c r="AC327" s="166">
        <v>0</v>
      </c>
      <c r="AD327" s="166">
        <v>2</v>
      </c>
      <c r="AE327" s="166">
        <v>5</v>
      </c>
      <c r="AF327" s="380">
        <f t="shared" si="17"/>
        <v>7</v>
      </c>
      <c r="AG327" s="113" t="s">
        <v>587</v>
      </c>
      <c r="AH327" s="113" t="s">
        <v>14</v>
      </c>
      <c r="AI327" s="114"/>
      <c r="AJ327" s="115"/>
      <c r="AK327" s="115"/>
      <c r="AL327" s="115"/>
      <c r="AM327" s="115"/>
      <c r="AN327" s="115"/>
      <c r="AO327" s="115"/>
      <c r="AP327" s="115"/>
      <c r="AQ327" s="115"/>
      <c r="AR327" s="115"/>
      <c r="AS327" s="115"/>
      <c r="AT327" s="115"/>
      <c r="AU327" s="115"/>
      <c r="AV327" s="115"/>
      <c r="AW327" s="115"/>
      <c r="AX327" s="115"/>
      <c r="AY327" s="115"/>
      <c r="AZ327" s="115"/>
      <c r="BA327" s="115"/>
      <c r="BB327" s="115"/>
      <c r="BC327" s="115"/>
      <c r="BD327" s="115"/>
      <c r="BE327" s="115"/>
      <c r="BF327" s="115"/>
      <c r="BG327" s="115"/>
      <c r="BH327" s="115"/>
      <c r="BI327" s="115"/>
      <c r="BJ327" s="115"/>
      <c r="BK327" s="115"/>
      <c r="BL327" s="115"/>
      <c r="BM327" s="115"/>
      <c r="BN327" s="115"/>
      <c r="BO327" s="115"/>
      <c r="BP327" s="115"/>
      <c r="BQ327" s="115"/>
      <c r="BR327" s="115"/>
      <c r="BS327" s="115"/>
      <c r="BT327" s="115"/>
      <c r="BU327" s="115"/>
      <c r="BV327" s="115"/>
      <c r="BW327" s="115"/>
      <c r="BX327" s="115"/>
      <c r="BY327" s="115"/>
      <c r="BZ327" s="115"/>
      <c r="CA327" s="115"/>
      <c r="CB327" s="115"/>
      <c r="CC327" s="115"/>
      <c r="CD327" s="115"/>
      <c r="CE327" s="115"/>
      <c r="CF327" s="115"/>
      <c r="CG327" s="115"/>
      <c r="CH327" s="115"/>
      <c r="CI327" s="115"/>
      <c r="CJ327" s="115"/>
      <c r="CK327" s="115"/>
      <c r="CL327" s="115"/>
      <c r="CM327" s="115"/>
      <c r="CN327" s="115"/>
      <c r="CO327" s="115"/>
      <c r="CP327" s="115"/>
      <c r="CQ327" s="115"/>
      <c r="CR327" s="115"/>
      <c r="CS327" s="115"/>
      <c r="CT327" s="115"/>
      <c r="CU327" s="115"/>
      <c r="CV327" s="115"/>
      <c r="CW327" s="115"/>
      <c r="CX327" s="115"/>
      <c r="CY327" s="115"/>
      <c r="CZ327" s="115"/>
      <c r="DA327" s="115"/>
      <c r="DB327" s="115"/>
      <c r="DC327" s="115"/>
      <c r="DD327" s="115"/>
      <c r="DE327" s="115"/>
      <c r="DF327" s="115"/>
      <c r="DG327" s="115"/>
      <c r="DH327" s="115"/>
      <c r="DI327" s="115"/>
      <c r="DJ327" s="115"/>
      <c r="DK327" s="115"/>
      <c r="DL327" s="115"/>
      <c r="DM327" s="115"/>
      <c r="DN327" s="115"/>
      <c r="DO327" s="115"/>
      <c r="DP327" s="115"/>
      <c r="DQ327" s="115"/>
      <c r="DR327" s="115"/>
      <c r="DS327" s="116"/>
    </row>
    <row r="328" spans="1:123" s="117" customFormat="1" ht="105" x14ac:dyDescent="0.25">
      <c r="A328" s="105" t="s">
        <v>505</v>
      </c>
      <c r="B328" s="199">
        <v>9.5</v>
      </c>
      <c r="C328" s="106" t="s">
        <v>25</v>
      </c>
      <c r="D328" s="106" t="s">
        <v>49</v>
      </c>
      <c r="E328" s="106"/>
      <c r="F328" s="106"/>
      <c r="G328" s="106">
        <v>201747000017</v>
      </c>
      <c r="H328" s="106" t="s">
        <v>1044</v>
      </c>
      <c r="I328" s="109" t="s">
        <v>588</v>
      </c>
      <c r="J328" s="106" t="s">
        <v>582</v>
      </c>
      <c r="K328" s="108" t="s">
        <v>1056</v>
      </c>
      <c r="L328" s="106">
        <v>2</v>
      </c>
      <c r="M328" s="106" t="s">
        <v>508</v>
      </c>
      <c r="N328" s="106">
        <v>1</v>
      </c>
      <c r="O328" s="106"/>
      <c r="P328" s="106"/>
      <c r="Q328" s="106">
        <v>1</v>
      </c>
      <c r="R328" s="106">
        <f t="shared" ref="R328:R347" si="21">SUM(N328:Q328)</f>
        <v>2</v>
      </c>
      <c r="S328" s="109" t="s">
        <v>414</v>
      </c>
      <c r="T328" s="109" t="s">
        <v>84</v>
      </c>
      <c r="U328" s="109" t="s">
        <v>96</v>
      </c>
      <c r="V328" s="109" t="s">
        <v>156</v>
      </c>
      <c r="W328" s="109" t="s">
        <v>14</v>
      </c>
      <c r="X328" s="207">
        <v>17000000</v>
      </c>
      <c r="Y328" s="109" t="s">
        <v>87</v>
      </c>
      <c r="Z328" s="109" t="s">
        <v>510</v>
      </c>
      <c r="AA328" s="109" t="s">
        <v>511</v>
      </c>
      <c r="AB328" s="110">
        <v>0</v>
      </c>
      <c r="AC328" s="166">
        <v>0</v>
      </c>
      <c r="AD328" s="166">
        <v>2</v>
      </c>
      <c r="AE328" s="166">
        <v>5</v>
      </c>
      <c r="AF328" s="380">
        <f t="shared" si="17"/>
        <v>7</v>
      </c>
      <c r="AG328" s="113" t="s">
        <v>589</v>
      </c>
      <c r="AH328" s="113" t="s">
        <v>14</v>
      </c>
      <c r="AI328" s="114"/>
      <c r="AJ328" s="115"/>
      <c r="AK328" s="115"/>
      <c r="AL328" s="115"/>
      <c r="AM328" s="115"/>
      <c r="AN328" s="115"/>
      <c r="AO328" s="115"/>
      <c r="AP328" s="115"/>
      <c r="AQ328" s="115"/>
      <c r="AR328" s="115"/>
      <c r="AS328" s="115"/>
      <c r="AT328" s="115"/>
      <c r="AU328" s="115"/>
      <c r="AV328" s="115"/>
      <c r="AW328" s="115"/>
      <c r="AX328" s="115"/>
      <c r="AY328" s="115"/>
      <c r="AZ328" s="115"/>
      <c r="BA328" s="115"/>
      <c r="BB328" s="115"/>
      <c r="BC328" s="115"/>
      <c r="BD328" s="115"/>
      <c r="BE328" s="115"/>
      <c r="BF328" s="115"/>
      <c r="BG328" s="115"/>
      <c r="BH328" s="115"/>
      <c r="BI328" s="115"/>
      <c r="BJ328" s="115"/>
      <c r="BK328" s="115"/>
      <c r="BL328" s="115"/>
      <c r="BM328" s="115"/>
      <c r="BN328" s="115"/>
      <c r="BO328" s="115"/>
      <c r="BP328" s="115"/>
      <c r="BQ328" s="115"/>
      <c r="BR328" s="115"/>
      <c r="BS328" s="115"/>
      <c r="BT328" s="115"/>
      <c r="BU328" s="115"/>
      <c r="BV328" s="115"/>
      <c r="BW328" s="115"/>
      <c r="BX328" s="115"/>
      <c r="BY328" s="115"/>
      <c r="BZ328" s="115"/>
      <c r="CA328" s="115"/>
      <c r="CB328" s="115"/>
      <c r="CC328" s="115"/>
      <c r="CD328" s="115"/>
      <c r="CE328" s="115"/>
      <c r="CF328" s="115"/>
      <c r="CG328" s="115"/>
      <c r="CH328" s="115"/>
      <c r="CI328" s="115"/>
      <c r="CJ328" s="115"/>
      <c r="CK328" s="115"/>
      <c r="CL328" s="115"/>
      <c r="CM328" s="115"/>
      <c r="CN328" s="115"/>
      <c r="CO328" s="115"/>
      <c r="CP328" s="115"/>
      <c r="CQ328" s="115"/>
      <c r="CR328" s="115"/>
      <c r="CS328" s="115"/>
      <c r="CT328" s="115"/>
      <c r="CU328" s="115"/>
      <c r="CV328" s="115"/>
      <c r="CW328" s="115"/>
      <c r="CX328" s="115"/>
      <c r="CY328" s="115"/>
      <c r="CZ328" s="115"/>
      <c r="DA328" s="115"/>
      <c r="DB328" s="115"/>
      <c r="DC328" s="115"/>
      <c r="DD328" s="115"/>
      <c r="DE328" s="115"/>
      <c r="DF328" s="115"/>
      <c r="DG328" s="115"/>
      <c r="DH328" s="115"/>
      <c r="DI328" s="115"/>
      <c r="DJ328" s="115"/>
      <c r="DK328" s="115"/>
      <c r="DL328" s="115"/>
      <c r="DM328" s="115"/>
      <c r="DN328" s="115"/>
      <c r="DO328" s="115"/>
      <c r="DP328" s="115"/>
      <c r="DQ328" s="115"/>
      <c r="DR328" s="115"/>
      <c r="DS328" s="116"/>
    </row>
    <row r="329" spans="1:123" s="117" customFormat="1" ht="105" x14ac:dyDescent="0.25">
      <c r="A329" s="105" t="s">
        <v>505</v>
      </c>
      <c r="B329" s="199">
        <v>9.5</v>
      </c>
      <c r="C329" s="106" t="s">
        <v>25</v>
      </c>
      <c r="D329" s="106" t="s">
        <v>49</v>
      </c>
      <c r="E329" s="106"/>
      <c r="F329" s="106"/>
      <c r="G329" s="106">
        <v>201747000017</v>
      </c>
      <c r="H329" s="106" t="s">
        <v>1044</v>
      </c>
      <c r="I329" s="109"/>
      <c r="J329" s="106" t="s">
        <v>582</v>
      </c>
      <c r="K329" s="108" t="s">
        <v>846</v>
      </c>
      <c r="L329" s="106">
        <v>2</v>
      </c>
      <c r="M329" s="106" t="s">
        <v>508</v>
      </c>
      <c r="N329" s="106">
        <v>1</v>
      </c>
      <c r="O329" s="106"/>
      <c r="P329" s="106"/>
      <c r="Q329" s="106">
        <v>1</v>
      </c>
      <c r="R329" s="106">
        <f t="shared" si="21"/>
        <v>2</v>
      </c>
      <c r="S329" s="109" t="s">
        <v>414</v>
      </c>
      <c r="T329" s="109" t="s">
        <v>84</v>
      </c>
      <c r="U329" s="109" t="s">
        <v>96</v>
      </c>
      <c r="V329" s="109" t="s">
        <v>156</v>
      </c>
      <c r="W329" s="109" t="s">
        <v>14</v>
      </c>
      <c r="X329" s="207">
        <v>17000000</v>
      </c>
      <c r="Y329" s="109" t="s">
        <v>87</v>
      </c>
      <c r="Z329" s="109" t="s">
        <v>510</v>
      </c>
      <c r="AA329" s="109" t="s">
        <v>511</v>
      </c>
      <c r="AB329" s="110">
        <v>0</v>
      </c>
      <c r="AC329" s="166">
        <v>0</v>
      </c>
      <c r="AD329" s="166">
        <v>1</v>
      </c>
      <c r="AE329" s="166">
        <v>8</v>
      </c>
      <c r="AF329" s="380">
        <f t="shared" si="17"/>
        <v>9</v>
      </c>
      <c r="AG329" s="113" t="s">
        <v>590</v>
      </c>
      <c r="AH329" s="113" t="s">
        <v>14</v>
      </c>
      <c r="AI329" s="114"/>
      <c r="AJ329" s="115"/>
      <c r="AK329" s="115"/>
      <c r="AL329" s="115"/>
      <c r="AM329" s="115"/>
      <c r="AN329" s="115"/>
      <c r="AO329" s="115"/>
      <c r="AP329" s="115"/>
      <c r="AQ329" s="115"/>
      <c r="AR329" s="115"/>
      <c r="AS329" s="115"/>
      <c r="AT329" s="115"/>
      <c r="AU329" s="115"/>
      <c r="AV329" s="115"/>
      <c r="AW329" s="115"/>
      <c r="AX329" s="115"/>
      <c r="AY329" s="115"/>
      <c r="AZ329" s="115"/>
      <c r="BA329" s="115"/>
      <c r="BB329" s="115"/>
      <c r="BC329" s="115"/>
      <c r="BD329" s="115"/>
      <c r="BE329" s="115"/>
      <c r="BF329" s="115"/>
      <c r="BG329" s="115"/>
      <c r="BH329" s="115"/>
      <c r="BI329" s="115"/>
      <c r="BJ329" s="115"/>
      <c r="BK329" s="115"/>
      <c r="BL329" s="115"/>
      <c r="BM329" s="115"/>
      <c r="BN329" s="115"/>
      <c r="BO329" s="115"/>
      <c r="BP329" s="115"/>
      <c r="BQ329" s="115"/>
      <c r="BR329" s="115"/>
      <c r="BS329" s="115"/>
      <c r="BT329" s="115"/>
      <c r="BU329" s="115"/>
      <c r="BV329" s="115"/>
      <c r="BW329" s="115"/>
      <c r="BX329" s="115"/>
      <c r="BY329" s="115"/>
      <c r="BZ329" s="115"/>
      <c r="CA329" s="115"/>
      <c r="CB329" s="115"/>
      <c r="CC329" s="115"/>
      <c r="CD329" s="115"/>
      <c r="CE329" s="115"/>
      <c r="CF329" s="115"/>
      <c r="CG329" s="115"/>
      <c r="CH329" s="115"/>
      <c r="CI329" s="115"/>
      <c r="CJ329" s="115"/>
      <c r="CK329" s="115"/>
      <c r="CL329" s="115"/>
      <c r="CM329" s="115"/>
      <c r="CN329" s="115"/>
      <c r="CO329" s="115"/>
      <c r="CP329" s="115"/>
      <c r="CQ329" s="115"/>
      <c r="CR329" s="115"/>
      <c r="CS329" s="115"/>
      <c r="CT329" s="115"/>
      <c r="CU329" s="115"/>
      <c r="CV329" s="115"/>
      <c r="CW329" s="115"/>
      <c r="CX329" s="115"/>
      <c r="CY329" s="115"/>
      <c r="CZ329" s="115"/>
      <c r="DA329" s="115"/>
      <c r="DB329" s="115"/>
      <c r="DC329" s="115"/>
      <c r="DD329" s="115"/>
      <c r="DE329" s="115"/>
      <c r="DF329" s="115"/>
      <c r="DG329" s="115"/>
      <c r="DH329" s="115"/>
      <c r="DI329" s="115"/>
      <c r="DJ329" s="115"/>
      <c r="DK329" s="115"/>
      <c r="DL329" s="115"/>
      <c r="DM329" s="115"/>
      <c r="DN329" s="115"/>
      <c r="DO329" s="115"/>
      <c r="DP329" s="115"/>
      <c r="DQ329" s="115"/>
      <c r="DR329" s="115"/>
      <c r="DS329" s="116"/>
    </row>
    <row r="330" spans="1:123" s="117" customFormat="1" ht="105" x14ac:dyDescent="0.25">
      <c r="A330" s="105" t="s">
        <v>505</v>
      </c>
      <c r="B330" s="199">
        <v>9.5</v>
      </c>
      <c r="C330" s="106" t="s">
        <v>25</v>
      </c>
      <c r="D330" s="106" t="s">
        <v>49</v>
      </c>
      <c r="E330" s="106"/>
      <c r="F330" s="106"/>
      <c r="G330" s="106">
        <v>201747000017</v>
      </c>
      <c r="H330" s="106" t="s">
        <v>1044</v>
      </c>
      <c r="I330" s="109"/>
      <c r="J330" s="106" t="s">
        <v>582</v>
      </c>
      <c r="K330" s="108" t="s">
        <v>847</v>
      </c>
      <c r="L330" s="106">
        <v>2</v>
      </c>
      <c r="M330" s="106" t="s">
        <v>508</v>
      </c>
      <c r="N330" s="106">
        <v>1</v>
      </c>
      <c r="O330" s="106"/>
      <c r="P330" s="106"/>
      <c r="Q330" s="106">
        <v>1</v>
      </c>
      <c r="R330" s="106">
        <f t="shared" si="21"/>
        <v>2</v>
      </c>
      <c r="S330" s="109" t="s">
        <v>414</v>
      </c>
      <c r="T330" s="109" t="s">
        <v>84</v>
      </c>
      <c r="U330" s="109" t="s">
        <v>96</v>
      </c>
      <c r="V330" s="109" t="s">
        <v>156</v>
      </c>
      <c r="W330" s="109" t="s">
        <v>14</v>
      </c>
      <c r="X330" s="207">
        <v>17000000</v>
      </c>
      <c r="Y330" s="109" t="s">
        <v>87</v>
      </c>
      <c r="Z330" s="109" t="s">
        <v>510</v>
      </c>
      <c r="AA330" s="109" t="s">
        <v>511</v>
      </c>
      <c r="AB330" s="110">
        <v>0</v>
      </c>
      <c r="AC330" s="166">
        <v>0</v>
      </c>
      <c r="AD330" s="166">
        <v>0</v>
      </c>
      <c r="AE330" s="166">
        <v>9</v>
      </c>
      <c r="AF330" s="379">
        <f t="shared" si="17"/>
        <v>9</v>
      </c>
      <c r="AG330" s="113" t="s">
        <v>591</v>
      </c>
      <c r="AH330" s="113" t="s">
        <v>14</v>
      </c>
      <c r="AI330" s="114"/>
      <c r="AJ330" s="115"/>
      <c r="AK330" s="115"/>
      <c r="AL330" s="115"/>
      <c r="AM330" s="115"/>
      <c r="AN330" s="115"/>
      <c r="AO330" s="115"/>
      <c r="AP330" s="115"/>
      <c r="AQ330" s="115"/>
      <c r="AR330" s="115"/>
      <c r="AS330" s="115"/>
      <c r="AT330" s="115"/>
      <c r="AU330" s="115"/>
      <c r="AV330" s="115"/>
      <c r="AW330" s="115"/>
      <c r="AX330" s="115"/>
      <c r="AY330" s="115"/>
      <c r="AZ330" s="115"/>
      <c r="BA330" s="115"/>
      <c r="BB330" s="115"/>
      <c r="BC330" s="115"/>
      <c r="BD330" s="115"/>
      <c r="BE330" s="115"/>
      <c r="BF330" s="115"/>
      <c r="BG330" s="115"/>
      <c r="BH330" s="115"/>
      <c r="BI330" s="115"/>
      <c r="BJ330" s="115"/>
      <c r="BK330" s="115"/>
      <c r="BL330" s="115"/>
      <c r="BM330" s="115"/>
      <c r="BN330" s="115"/>
      <c r="BO330" s="115"/>
      <c r="BP330" s="115"/>
      <c r="BQ330" s="115"/>
      <c r="BR330" s="115"/>
      <c r="BS330" s="115"/>
      <c r="BT330" s="115"/>
      <c r="BU330" s="115"/>
      <c r="BV330" s="115"/>
      <c r="BW330" s="115"/>
      <c r="BX330" s="115"/>
      <c r="BY330" s="115"/>
      <c r="BZ330" s="115"/>
      <c r="CA330" s="115"/>
      <c r="CB330" s="115"/>
      <c r="CC330" s="115"/>
      <c r="CD330" s="115"/>
      <c r="CE330" s="115"/>
      <c r="CF330" s="115"/>
      <c r="CG330" s="115"/>
      <c r="CH330" s="115"/>
      <c r="CI330" s="115"/>
      <c r="CJ330" s="115"/>
      <c r="CK330" s="115"/>
      <c r="CL330" s="115"/>
      <c r="CM330" s="115"/>
      <c r="CN330" s="115"/>
      <c r="CO330" s="115"/>
      <c r="CP330" s="115"/>
      <c r="CQ330" s="115"/>
      <c r="CR330" s="115"/>
      <c r="CS330" s="115"/>
      <c r="CT330" s="115"/>
      <c r="CU330" s="115"/>
      <c r="CV330" s="115"/>
      <c r="CW330" s="115"/>
      <c r="CX330" s="115"/>
      <c r="CY330" s="115"/>
      <c r="CZ330" s="115"/>
      <c r="DA330" s="115"/>
      <c r="DB330" s="115"/>
      <c r="DC330" s="115"/>
      <c r="DD330" s="115"/>
      <c r="DE330" s="115"/>
      <c r="DF330" s="115"/>
      <c r="DG330" s="115"/>
      <c r="DH330" s="115"/>
      <c r="DI330" s="115"/>
      <c r="DJ330" s="115"/>
      <c r="DK330" s="115"/>
      <c r="DL330" s="115"/>
      <c r="DM330" s="115"/>
      <c r="DN330" s="115"/>
      <c r="DO330" s="115"/>
      <c r="DP330" s="115"/>
      <c r="DQ330" s="115"/>
      <c r="DR330" s="115"/>
      <c r="DS330" s="116"/>
    </row>
    <row r="331" spans="1:123" s="117" customFormat="1" ht="105" x14ac:dyDescent="0.25">
      <c r="A331" s="105" t="s">
        <v>505</v>
      </c>
      <c r="B331" s="199">
        <v>9.5</v>
      </c>
      <c r="C331" s="106" t="s">
        <v>25</v>
      </c>
      <c r="D331" s="106" t="s">
        <v>49</v>
      </c>
      <c r="E331" s="106"/>
      <c r="F331" s="106"/>
      <c r="G331" s="106">
        <v>201747000017</v>
      </c>
      <c r="H331" s="106" t="s">
        <v>1044</v>
      </c>
      <c r="I331" s="109"/>
      <c r="J331" s="106" t="s">
        <v>582</v>
      </c>
      <c r="K331" s="108" t="s">
        <v>848</v>
      </c>
      <c r="L331" s="106">
        <v>32</v>
      </c>
      <c r="M331" s="106" t="s">
        <v>508</v>
      </c>
      <c r="N331" s="106">
        <v>1</v>
      </c>
      <c r="O331" s="106">
        <v>1</v>
      </c>
      <c r="P331" s="106">
        <v>1</v>
      </c>
      <c r="Q331" s="106">
        <v>29</v>
      </c>
      <c r="R331" s="106">
        <f t="shared" si="21"/>
        <v>32</v>
      </c>
      <c r="S331" s="109" t="s">
        <v>414</v>
      </c>
      <c r="T331" s="109" t="s">
        <v>84</v>
      </c>
      <c r="U331" s="109" t="s">
        <v>96</v>
      </c>
      <c r="V331" s="109" t="s">
        <v>156</v>
      </c>
      <c r="W331" s="109" t="s">
        <v>14</v>
      </c>
      <c r="X331" s="207">
        <v>17155660</v>
      </c>
      <c r="Y331" s="109" t="s">
        <v>87</v>
      </c>
      <c r="Z331" s="109" t="s">
        <v>510</v>
      </c>
      <c r="AA331" s="109" t="s">
        <v>511</v>
      </c>
      <c r="AB331" s="110">
        <v>0</v>
      </c>
      <c r="AC331" s="166">
        <v>0</v>
      </c>
      <c r="AD331" s="166">
        <v>5</v>
      </c>
      <c r="AE331" s="166">
        <v>4</v>
      </c>
      <c r="AF331" s="380">
        <f t="shared" si="17"/>
        <v>9</v>
      </c>
      <c r="AG331" s="113" t="s">
        <v>592</v>
      </c>
      <c r="AH331" s="113" t="s">
        <v>14</v>
      </c>
      <c r="AI331" s="114"/>
      <c r="AJ331" s="115"/>
      <c r="AK331" s="115"/>
      <c r="AL331" s="115"/>
      <c r="AM331" s="115"/>
      <c r="AN331" s="115"/>
      <c r="AO331" s="115"/>
      <c r="AP331" s="115"/>
      <c r="AQ331" s="115"/>
      <c r="AR331" s="115"/>
      <c r="AS331" s="115"/>
      <c r="AT331" s="115"/>
      <c r="AU331" s="115"/>
      <c r="AV331" s="115"/>
      <c r="AW331" s="115"/>
      <c r="AX331" s="115"/>
      <c r="AY331" s="115"/>
      <c r="AZ331" s="115"/>
      <c r="BA331" s="115"/>
      <c r="BB331" s="115"/>
      <c r="BC331" s="115"/>
      <c r="BD331" s="115"/>
      <c r="BE331" s="115"/>
      <c r="BF331" s="115"/>
      <c r="BG331" s="115"/>
      <c r="BH331" s="115"/>
      <c r="BI331" s="115"/>
      <c r="BJ331" s="115"/>
      <c r="BK331" s="115"/>
      <c r="BL331" s="115"/>
      <c r="BM331" s="115"/>
      <c r="BN331" s="115"/>
      <c r="BO331" s="115"/>
      <c r="BP331" s="115"/>
      <c r="BQ331" s="115"/>
      <c r="BR331" s="115"/>
      <c r="BS331" s="115"/>
      <c r="BT331" s="115"/>
      <c r="BU331" s="115"/>
      <c r="BV331" s="115"/>
      <c r="BW331" s="115"/>
      <c r="BX331" s="115"/>
      <c r="BY331" s="115"/>
      <c r="BZ331" s="115"/>
      <c r="CA331" s="115"/>
      <c r="CB331" s="115"/>
      <c r="CC331" s="115"/>
      <c r="CD331" s="115"/>
      <c r="CE331" s="115"/>
      <c r="CF331" s="115"/>
      <c r="CG331" s="115"/>
      <c r="CH331" s="115"/>
      <c r="CI331" s="115"/>
      <c r="CJ331" s="115"/>
      <c r="CK331" s="115"/>
      <c r="CL331" s="115"/>
      <c r="CM331" s="115"/>
      <c r="CN331" s="115"/>
      <c r="CO331" s="115"/>
      <c r="CP331" s="115"/>
      <c r="CQ331" s="115"/>
      <c r="CR331" s="115"/>
      <c r="CS331" s="115"/>
      <c r="CT331" s="115"/>
      <c r="CU331" s="115"/>
      <c r="CV331" s="115"/>
      <c r="CW331" s="115"/>
      <c r="CX331" s="115"/>
      <c r="CY331" s="115"/>
      <c r="CZ331" s="115"/>
      <c r="DA331" s="115"/>
      <c r="DB331" s="115"/>
      <c r="DC331" s="115"/>
      <c r="DD331" s="115"/>
      <c r="DE331" s="115"/>
      <c r="DF331" s="115"/>
      <c r="DG331" s="115"/>
      <c r="DH331" s="115"/>
      <c r="DI331" s="115"/>
      <c r="DJ331" s="115"/>
      <c r="DK331" s="115"/>
      <c r="DL331" s="115"/>
      <c r="DM331" s="115"/>
      <c r="DN331" s="115"/>
      <c r="DO331" s="115"/>
      <c r="DP331" s="115"/>
      <c r="DQ331" s="115"/>
      <c r="DR331" s="115"/>
      <c r="DS331" s="116"/>
    </row>
    <row r="332" spans="1:123" s="117" customFormat="1" ht="105" x14ac:dyDescent="0.25">
      <c r="A332" s="105" t="s">
        <v>505</v>
      </c>
      <c r="B332" s="199">
        <v>9.5</v>
      </c>
      <c r="C332" s="106" t="s">
        <v>25</v>
      </c>
      <c r="D332" s="106" t="s">
        <v>49</v>
      </c>
      <c r="E332" s="106"/>
      <c r="F332" s="106"/>
      <c r="G332" s="106">
        <v>201747000017</v>
      </c>
      <c r="H332" s="106" t="s">
        <v>1044</v>
      </c>
      <c r="I332" s="109"/>
      <c r="J332" s="106" t="s">
        <v>582</v>
      </c>
      <c r="K332" s="108" t="s">
        <v>593</v>
      </c>
      <c r="L332" s="106">
        <v>32</v>
      </c>
      <c r="M332" s="106" t="s">
        <v>508</v>
      </c>
      <c r="N332" s="106">
        <v>1</v>
      </c>
      <c r="O332" s="106">
        <v>1</v>
      </c>
      <c r="P332" s="106">
        <v>1</v>
      </c>
      <c r="Q332" s="106">
        <v>29</v>
      </c>
      <c r="R332" s="106">
        <f t="shared" si="21"/>
        <v>32</v>
      </c>
      <c r="S332" s="109" t="s">
        <v>414</v>
      </c>
      <c r="T332" s="109" t="s">
        <v>84</v>
      </c>
      <c r="U332" s="109" t="s">
        <v>96</v>
      </c>
      <c r="V332" s="109" t="s">
        <v>156</v>
      </c>
      <c r="W332" s="109" t="s">
        <v>14</v>
      </c>
      <c r="X332" s="207">
        <v>7200000</v>
      </c>
      <c r="Y332" s="109" t="s">
        <v>87</v>
      </c>
      <c r="Z332" s="109" t="s">
        <v>510</v>
      </c>
      <c r="AA332" s="109" t="s">
        <v>511</v>
      </c>
      <c r="AB332" s="110">
        <v>0</v>
      </c>
      <c r="AC332" s="166">
        <v>0</v>
      </c>
      <c r="AD332" s="166">
        <v>4</v>
      </c>
      <c r="AE332" s="166">
        <v>5</v>
      </c>
      <c r="AF332" s="380">
        <f t="shared" si="17"/>
        <v>9</v>
      </c>
      <c r="AG332" s="113" t="s">
        <v>594</v>
      </c>
      <c r="AH332" s="113" t="s">
        <v>14</v>
      </c>
      <c r="AI332" s="114"/>
      <c r="AJ332" s="115"/>
      <c r="AK332" s="115"/>
      <c r="AL332" s="115"/>
      <c r="AM332" s="115"/>
      <c r="AN332" s="115"/>
      <c r="AO332" s="115"/>
      <c r="AP332" s="115"/>
      <c r="AQ332" s="115"/>
      <c r="AR332" s="115"/>
      <c r="AS332" s="115"/>
      <c r="AT332" s="115"/>
      <c r="AU332" s="115"/>
      <c r="AV332" s="115"/>
      <c r="AW332" s="115"/>
      <c r="AX332" s="115"/>
      <c r="AY332" s="115"/>
      <c r="AZ332" s="115"/>
      <c r="BA332" s="115"/>
      <c r="BB332" s="115"/>
      <c r="BC332" s="115"/>
      <c r="BD332" s="115"/>
      <c r="BE332" s="115"/>
      <c r="BF332" s="115"/>
      <c r="BG332" s="115"/>
      <c r="BH332" s="115"/>
      <c r="BI332" s="115"/>
      <c r="BJ332" s="115"/>
      <c r="BK332" s="115"/>
      <c r="BL332" s="115"/>
      <c r="BM332" s="115"/>
      <c r="BN332" s="115"/>
      <c r="BO332" s="115"/>
      <c r="BP332" s="115"/>
      <c r="BQ332" s="115"/>
      <c r="BR332" s="115"/>
      <c r="BS332" s="115"/>
      <c r="BT332" s="115"/>
      <c r="BU332" s="115"/>
      <c r="BV332" s="115"/>
      <c r="BW332" s="115"/>
      <c r="BX332" s="115"/>
      <c r="BY332" s="115"/>
      <c r="BZ332" s="115"/>
      <c r="CA332" s="115"/>
      <c r="CB332" s="115"/>
      <c r="CC332" s="115"/>
      <c r="CD332" s="115"/>
      <c r="CE332" s="115"/>
      <c r="CF332" s="115"/>
      <c r="CG332" s="115"/>
      <c r="CH332" s="115"/>
      <c r="CI332" s="115"/>
      <c r="CJ332" s="115"/>
      <c r="CK332" s="115"/>
      <c r="CL332" s="115"/>
      <c r="CM332" s="115"/>
      <c r="CN332" s="115"/>
      <c r="CO332" s="115"/>
      <c r="CP332" s="115"/>
      <c r="CQ332" s="115"/>
      <c r="CR332" s="115"/>
      <c r="CS332" s="115"/>
      <c r="CT332" s="115"/>
      <c r="CU332" s="115"/>
      <c r="CV332" s="115"/>
      <c r="CW332" s="115"/>
      <c r="CX332" s="115"/>
      <c r="CY332" s="115"/>
      <c r="CZ332" s="115"/>
      <c r="DA332" s="115"/>
      <c r="DB332" s="115"/>
      <c r="DC332" s="115"/>
      <c r="DD332" s="115"/>
      <c r="DE332" s="115"/>
      <c r="DF332" s="115"/>
      <c r="DG332" s="115"/>
      <c r="DH332" s="115"/>
      <c r="DI332" s="115"/>
      <c r="DJ332" s="115"/>
      <c r="DK332" s="115"/>
      <c r="DL332" s="115"/>
      <c r="DM332" s="115"/>
      <c r="DN332" s="115"/>
      <c r="DO332" s="115"/>
      <c r="DP332" s="115"/>
      <c r="DQ332" s="115"/>
      <c r="DR332" s="115"/>
      <c r="DS332" s="116"/>
    </row>
    <row r="333" spans="1:123" s="117" customFormat="1" ht="105" x14ac:dyDescent="0.25">
      <c r="A333" s="105" t="s">
        <v>505</v>
      </c>
      <c r="B333" s="199">
        <v>9.5</v>
      </c>
      <c r="C333" s="106" t="s">
        <v>25</v>
      </c>
      <c r="D333" s="106" t="s">
        <v>49</v>
      </c>
      <c r="E333" s="106"/>
      <c r="F333" s="106"/>
      <c r="G333" s="106">
        <v>201747000017</v>
      </c>
      <c r="H333" s="106" t="s">
        <v>1044</v>
      </c>
      <c r="I333" s="109"/>
      <c r="J333" s="106" t="s">
        <v>582</v>
      </c>
      <c r="K333" s="108" t="s">
        <v>849</v>
      </c>
      <c r="L333" s="106">
        <v>58</v>
      </c>
      <c r="M333" s="106" t="s">
        <v>508</v>
      </c>
      <c r="N333" s="106">
        <v>9</v>
      </c>
      <c r="O333" s="106">
        <v>9</v>
      </c>
      <c r="P333" s="106">
        <v>11</v>
      </c>
      <c r="Q333" s="106">
        <v>29</v>
      </c>
      <c r="R333" s="106">
        <f t="shared" si="21"/>
        <v>58</v>
      </c>
      <c r="S333" s="109" t="s">
        <v>414</v>
      </c>
      <c r="T333" s="109" t="s">
        <v>84</v>
      </c>
      <c r="U333" s="109" t="s">
        <v>96</v>
      </c>
      <c r="V333" s="109" t="s">
        <v>156</v>
      </c>
      <c r="W333" s="109" t="s">
        <v>14</v>
      </c>
      <c r="X333" s="207">
        <v>7200000</v>
      </c>
      <c r="Y333" s="109" t="s">
        <v>87</v>
      </c>
      <c r="Z333" s="109" t="s">
        <v>510</v>
      </c>
      <c r="AA333" s="109" t="s">
        <v>511</v>
      </c>
      <c r="AB333" s="110">
        <v>0</v>
      </c>
      <c r="AC333" s="166">
        <v>0</v>
      </c>
      <c r="AD333" s="166">
        <v>2</v>
      </c>
      <c r="AE333" s="166">
        <v>5</v>
      </c>
      <c r="AF333" s="380">
        <f t="shared" si="17"/>
        <v>7</v>
      </c>
      <c r="AG333" s="113" t="s">
        <v>595</v>
      </c>
      <c r="AH333" s="113" t="s">
        <v>14</v>
      </c>
      <c r="AI333" s="114"/>
      <c r="AJ333" s="115"/>
      <c r="AK333" s="115"/>
      <c r="AL333" s="115"/>
      <c r="AM333" s="115"/>
      <c r="AN333" s="115"/>
      <c r="AO333" s="115"/>
      <c r="AP333" s="115"/>
      <c r="AQ333" s="115"/>
      <c r="AR333" s="115"/>
      <c r="AS333" s="115"/>
      <c r="AT333" s="115"/>
      <c r="AU333" s="115"/>
      <c r="AV333" s="115"/>
      <c r="AW333" s="115"/>
      <c r="AX333" s="115"/>
      <c r="AY333" s="115"/>
      <c r="AZ333" s="115"/>
      <c r="BA333" s="115"/>
      <c r="BB333" s="115"/>
      <c r="BC333" s="115"/>
      <c r="BD333" s="115"/>
      <c r="BE333" s="115"/>
      <c r="BF333" s="115"/>
      <c r="BG333" s="115"/>
      <c r="BH333" s="115"/>
      <c r="BI333" s="115"/>
      <c r="BJ333" s="115"/>
      <c r="BK333" s="115"/>
      <c r="BL333" s="115"/>
      <c r="BM333" s="115"/>
      <c r="BN333" s="115"/>
      <c r="BO333" s="115"/>
      <c r="BP333" s="115"/>
      <c r="BQ333" s="115"/>
      <c r="BR333" s="115"/>
      <c r="BS333" s="115"/>
      <c r="BT333" s="115"/>
      <c r="BU333" s="115"/>
      <c r="BV333" s="115"/>
      <c r="BW333" s="115"/>
      <c r="BX333" s="115"/>
      <c r="BY333" s="115"/>
      <c r="BZ333" s="115"/>
      <c r="CA333" s="115"/>
      <c r="CB333" s="115"/>
      <c r="CC333" s="115"/>
      <c r="CD333" s="115"/>
      <c r="CE333" s="115"/>
      <c r="CF333" s="115"/>
      <c r="CG333" s="115"/>
      <c r="CH333" s="115"/>
      <c r="CI333" s="115"/>
      <c r="CJ333" s="115"/>
      <c r="CK333" s="115"/>
      <c r="CL333" s="115"/>
      <c r="CM333" s="115"/>
      <c r="CN333" s="115"/>
      <c r="CO333" s="115"/>
      <c r="CP333" s="115"/>
      <c r="CQ333" s="115"/>
      <c r="CR333" s="115"/>
      <c r="CS333" s="115"/>
      <c r="CT333" s="115"/>
      <c r="CU333" s="115"/>
      <c r="CV333" s="115"/>
      <c r="CW333" s="115"/>
      <c r="CX333" s="115"/>
      <c r="CY333" s="115"/>
      <c r="CZ333" s="115"/>
      <c r="DA333" s="115"/>
      <c r="DB333" s="115"/>
      <c r="DC333" s="115"/>
      <c r="DD333" s="115"/>
      <c r="DE333" s="115"/>
      <c r="DF333" s="115"/>
      <c r="DG333" s="115"/>
      <c r="DH333" s="115"/>
      <c r="DI333" s="115"/>
      <c r="DJ333" s="115"/>
      <c r="DK333" s="115"/>
      <c r="DL333" s="115"/>
      <c r="DM333" s="115"/>
      <c r="DN333" s="115"/>
      <c r="DO333" s="115"/>
      <c r="DP333" s="115"/>
      <c r="DQ333" s="115"/>
      <c r="DR333" s="115"/>
      <c r="DS333" s="116"/>
    </row>
    <row r="334" spans="1:123" s="117" customFormat="1" ht="105" x14ac:dyDescent="0.25">
      <c r="A334" s="105" t="s">
        <v>505</v>
      </c>
      <c r="B334" s="199">
        <v>9.5</v>
      </c>
      <c r="C334" s="106" t="s">
        <v>25</v>
      </c>
      <c r="D334" s="106" t="s">
        <v>49</v>
      </c>
      <c r="E334" s="106"/>
      <c r="F334" s="106"/>
      <c r="G334" s="106">
        <v>201747000017</v>
      </c>
      <c r="H334" s="106" t="s">
        <v>1044</v>
      </c>
      <c r="I334" s="109" t="s">
        <v>596</v>
      </c>
      <c r="J334" s="106" t="s">
        <v>582</v>
      </c>
      <c r="K334" s="108" t="s">
        <v>597</v>
      </c>
      <c r="L334" s="106">
        <v>58</v>
      </c>
      <c r="M334" s="106" t="s">
        <v>508</v>
      </c>
      <c r="N334" s="106">
        <v>9</v>
      </c>
      <c r="O334" s="106">
        <v>9</v>
      </c>
      <c r="P334" s="106">
        <v>11</v>
      </c>
      <c r="Q334" s="106">
        <v>29</v>
      </c>
      <c r="R334" s="106">
        <f t="shared" si="21"/>
        <v>58</v>
      </c>
      <c r="S334" s="109" t="s">
        <v>414</v>
      </c>
      <c r="T334" s="109" t="s">
        <v>84</v>
      </c>
      <c r="U334" s="109" t="s">
        <v>96</v>
      </c>
      <c r="V334" s="109" t="s">
        <v>156</v>
      </c>
      <c r="W334" s="109" t="s">
        <v>14</v>
      </c>
      <c r="X334" s="207">
        <v>15000000</v>
      </c>
      <c r="Y334" s="109" t="s">
        <v>87</v>
      </c>
      <c r="Z334" s="109" t="s">
        <v>510</v>
      </c>
      <c r="AA334" s="109" t="s">
        <v>511</v>
      </c>
      <c r="AB334" s="110">
        <v>0</v>
      </c>
      <c r="AC334" s="166">
        <v>0</v>
      </c>
      <c r="AD334" s="166">
        <v>3</v>
      </c>
      <c r="AE334" s="166">
        <v>1</v>
      </c>
      <c r="AF334" s="380">
        <f t="shared" si="17"/>
        <v>4</v>
      </c>
      <c r="AG334" s="113" t="s">
        <v>598</v>
      </c>
      <c r="AH334" s="113" t="s">
        <v>14</v>
      </c>
      <c r="AI334" s="114"/>
      <c r="AJ334" s="115"/>
      <c r="AK334" s="115"/>
      <c r="AL334" s="115"/>
      <c r="AM334" s="115"/>
      <c r="AN334" s="115"/>
      <c r="AO334" s="115"/>
      <c r="AP334" s="115"/>
      <c r="AQ334" s="115"/>
      <c r="AR334" s="115"/>
      <c r="AS334" s="115"/>
      <c r="AT334" s="115"/>
      <c r="AU334" s="115"/>
      <c r="AV334" s="115"/>
      <c r="AW334" s="115"/>
      <c r="AX334" s="115"/>
      <c r="AY334" s="115"/>
      <c r="AZ334" s="115"/>
      <c r="BA334" s="115"/>
      <c r="BB334" s="115"/>
      <c r="BC334" s="115"/>
      <c r="BD334" s="115"/>
      <c r="BE334" s="115"/>
      <c r="BF334" s="115"/>
      <c r="BG334" s="115"/>
      <c r="BH334" s="115"/>
      <c r="BI334" s="115"/>
      <c r="BJ334" s="115"/>
      <c r="BK334" s="115"/>
      <c r="BL334" s="115"/>
      <c r="BM334" s="115"/>
      <c r="BN334" s="115"/>
      <c r="BO334" s="115"/>
      <c r="BP334" s="115"/>
      <c r="BQ334" s="115"/>
      <c r="BR334" s="115"/>
      <c r="BS334" s="115"/>
      <c r="BT334" s="115"/>
      <c r="BU334" s="115"/>
      <c r="BV334" s="115"/>
      <c r="BW334" s="115"/>
      <c r="BX334" s="115"/>
      <c r="BY334" s="115"/>
      <c r="BZ334" s="115"/>
      <c r="CA334" s="115"/>
      <c r="CB334" s="115"/>
      <c r="CC334" s="115"/>
      <c r="CD334" s="115"/>
      <c r="CE334" s="115"/>
      <c r="CF334" s="115"/>
      <c r="CG334" s="115"/>
      <c r="CH334" s="115"/>
      <c r="CI334" s="115"/>
      <c r="CJ334" s="115"/>
      <c r="CK334" s="115"/>
      <c r="CL334" s="115"/>
      <c r="CM334" s="115"/>
      <c r="CN334" s="115"/>
      <c r="CO334" s="115"/>
      <c r="CP334" s="115"/>
      <c r="CQ334" s="115"/>
      <c r="CR334" s="115"/>
      <c r="CS334" s="115"/>
      <c r="CT334" s="115"/>
      <c r="CU334" s="115"/>
      <c r="CV334" s="115"/>
      <c r="CW334" s="115"/>
      <c r="CX334" s="115"/>
      <c r="CY334" s="115"/>
      <c r="CZ334" s="115"/>
      <c r="DA334" s="115"/>
      <c r="DB334" s="115"/>
      <c r="DC334" s="115"/>
      <c r="DD334" s="115"/>
      <c r="DE334" s="115"/>
      <c r="DF334" s="115"/>
      <c r="DG334" s="115"/>
      <c r="DH334" s="115"/>
      <c r="DI334" s="115"/>
      <c r="DJ334" s="115"/>
      <c r="DK334" s="115"/>
      <c r="DL334" s="115"/>
      <c r="DM334" s="115"/>
      <c r="DN334" s="115"/>
      <c r="DO334" s="115"/>
      <c r="DP334" s="115"/>
      <c r="DQ334" s="115"/>
      <c r="DR334" s="115"/>
      <c r="DS334" s="116"/>
    </row>
    <row r="335" spans="1:123" s="117" customFormat="1" ht="105" x14ac:dyDescent="0.25">
      <c r="A335" s="105" t="s">
        <v>505</v>
      </c>
      <c r="B335" s="199">
        <v>9.5</v>
      </c>
      <c r="C335" s="106" t="s">
        <v>25</v>
      </c>
      <c r="D335" s="106" t="s">
        <v>49</v>
      </c>
      <c r="E335" s="106"/>
      <c r="F335" s="106"/>
      <c r="G335" s="106">
        <v>201747000017</v>
      </c>
      <c r="H335" s="106" t="s">
        <v>1044</v>
      </c>
      <c r="I335" s="109"/>
      <c r="J335" s="106" t="s">
        <v>582</v>
      </c>
      <c r="K335" s="108" t="s">
        <v>599</v>
      </c>
      <c r="L335" s="106">
        <v>2</v>
      </c>
      <c r="M335" s="106" t="s">
        <v>508</v>
      </c>
      <c r="N335" s="106"/>
      <c r="O335" s="106">
        <v>1</v>
      </c>
      <c r="P335" s="106"/>
      <c r="Q335" s="106">
        <v>1</v>
      </c>
      <c r="R335" s="106">
        <f t="shared" si="21"/>
        <v>2</v>
      </c>
      <c r="S335" s="109" t="s">
        <v>352</v>
      </c>
      <c r="T335" s="109" t="s">
        <v>84</v>
      </c>
      <c r="U335" s="109" t="s">
        <v>96</v>
      </c>
      <c r="V335" s="109" t="s">
        <v>156</v>
      </c>
      <c r="W335" s="109" t="s">
        <v>14</v>
      </c>
      <c r="X335" s="207">
        <v>15000000</v>
      </c>
      <c r="Y335" s="109" t="s">
        <v>87</v>
      </c>
      <c r="Z335" s="109" t="s">
        <v>510</v>
      </c>
      <c r="AA335" s="109" t="s">
        <v>511</v>
      </c>
      <c r="AB335" s="110">
        <v>0</v>
      </c>
      <c r="AC335" s="166">
        <v>0</v>
      </c>
      <c r="AD335" s="166">
        <v>0</v>
      </c>
      <c r="AE335" s="166">
        <v>2</v>
      </c>
      <c r="AF335" s="379">
        <f t="shared" si="17"/>
        <v>2</v>
      </c>
      <c r="AG335" s="113" t="s">
        <v>600</v>
      </c>
      <c r="AH335" s="113" t="s">
        <v>14</v>
      </c>
      <c r="AI335" s="114"/>
      <c r="AJ335" s="115"/>
      <c r="AK335" s="115"/>
      <c r="AL335" s="115"/>
      <c r="AM335" s="115"/>
      <c r="AN335" s="115"/>
      <c r="AO335" s="115"/>
      <c r="AP335" s="115"/>
      <c r="AQ335" s="115"/>
      <c r="AR335" s="115"/>
      <c r="AS335" s="115"/>
      <c r="AT335" s="115"/>
      <c r="AU335" s="115"/>
      <c r="AV335" s="115"/>
      <c r="AW335" s="115"/>
      <c r="AX335" s="115"/>
      <c r="AY335" s="115"/>
      <c r="AZ335" s="115"/>
      <c r="BA335" s="115"/>
      <c r="BB335" s="115"/>
      <c r="BC335" s="115"/>
      <c r="BD335" s="115"/>
      <c r="BE335" s="115"/>
      <c r="BF335" s="115"/>
      <c r="BG335" s="115"/>
      <c r="BH335" s="115"/>
      <c r="BI335" s="115"/>
      <c r="BJ335" s="115"/>
      <c r="BK335" s="115"/>
      <c r="BL335" s="115"/>
      <c r="BM335" s="115"/>
      <c r="BN335" s="115"/>
      <c r="BO335" s="115"/>
      <c r="BP335" s="115"/>
      <c r="BQ335" s="115"/>
      <c r="BR335" s="115"/>
      <c r="BS335" s="115"/>
      <c r="BT335" s="115"/>
      <c r="BU335" s="115"/>
      <c r="BV335" s="115"/>
      <c r="BW335" s="115"/>
      <c r="BX335" s="115"/>
      <c r="BY335" s="115"/>
      <c r="BZ335" s="115"/>
      <c r="CA335" s="115"/>
      <c r="CB335" s="115"/>
      <c r="CC335" s="115"/>
      <c r="CD335" s="115"/>
      <c r="CE335" s="115"/>
      <c r="CF335" s="115"/>
      <c r="CG335" s="115"/>
      <c r="CH335" s="115"/>
      <c r="CI335" s="115"/>
      <c r="CJ335" s="115"/>
      <c r="CK335" s="115"/>
      <c r="CL335" s="115"/>
      <c r="CM335" s="115"/>
      <c r="CN335" s="115"/>
      <c r="CO335" s="115"/>
      <c r="CP335" s="115"/>
      <c r="CQ335" s="115"/>
      <c r="CR335" s="115"/>
      <c r="CS335" s="115"/>
      <c r="CT335" s="115"/>
      <c r="CU335" s="115"/>
      <c r="CV335" s="115"/>
      <c r="CW335" s="115"/>
      <c r="CX335" s="115"/>
      <c r="CY335" s="115"/>
      <c r="CZ335" s="115"/>
      <c r="DA335" s="115"/>
      <c r="DB335" s="115"/>
      <c r="DC335" s="115"/>
      <c r="DD335" s="115"/>
      <c r="DE335" s="115"/>
      <c r="DF335" s="115"/>
      <c r="DG335" s="115"/>
      <c r="DH335" s="115"/>
      <c r="DI335" s="115"/>
      <c r="DJ335" s="115"/>
      <c r="DK335" s="115"/>
      <c r="DL335" s="115"/>
      <c r="DM335" s="115"/>
      <c r="DN335" s="115"/>
      <c r="DO335" s="115"/>
      <c r="DP335" s="115"/>
      <c r="DQ335" s="115"/>
      <c r="DR335" s="115"/>
      <c r="DS335" s="116"/>
    </row>
    <row r="336" spans="1:123" s="117" customFormat="1" ht="105" x14ac:dyDescent="0.25">
      <c r="A336" s="105" t="s">
        <v>505</v>
      </c>
      <c r="B336" s="199">
        <v>9.5</v>
      </c>
      <c r="C336" s="106" t="s">
        <v>25</v>
      </c>
      <c r="D336" s="106" t="s">
        <v>49</v>
      </c>
      <c r="E336" s="106"/>
      <c r="F336" s="106"/>
      <c r="G336" s="106">
        <v>201747000017</v>
      </c>
      <c r="H336" s="106" t="s">
        <v>1044</v>
      </c>
      <c r="I336" s="347" t="s">
        <v>601</v>
      </c>
      <c r="J336" s="106" t="s">
        <v>582</v>
      </c>
      <c r="K336" s="108" t="s">
        <v>851</v>
      </c>
      <c r="L336" s="106">
        <v>58</v>
      </c>
      <c r="M336" s="106" t="s">
        <v>155</v>
      </c>
      <c r="N336" s="106">
        <v>9</v>
      </c>
      <c r="O336" s="106">
        <v>9</v>
      </c>
      <c r="P336" s="106">
        <v>11</v>
      </c>
      <c r="Q336" s="106">
        <v>29</v>
      </c>
      <c r="R336" s="106">
        <f t="shared" si="21"/>
        <v>58</v>
      </c>
      <c r="S336" s="109" t="s">
        <v>345</v>
      </c>
      <c r="T336" s="109" t="s">
        <v>84</v>
      </c>
      <c r="U336" s="109" t="s">
        <v>96</v>
      </c>
      <c r="V336" s="109"/>
      <c r="W336" s="109"/>
      <c r="X336" s="207">
        <v>0</v>
      </c>
      <c r="Y336" s="109" t="s">
        <v>87</v>
      </c>
      <c r="Z336" s="109" t="s">
        <v>510</v>
      </c>
      <c r="AA336" s="109" t="s">
        <v>511</v>
      </c>
      <c r="AB336" s="110">
        <v>0</v>
      </c>
      <c r="AC336" s="166">
        <v>0</v>
      </c>
      <c r="AD336" s="166">
        <v>0</v>
      </c>
      <c r="AE336" s="166"/>
      <c r="AF336" s="385">
        <f t="shared" si="17"/>
        <v>0</v>
      </c>
      <c r="AG336" s="113" t="s">
        <v>602</v>
      </c>
      <c r="AH336" s="113" t="s">
        <v>14</v>
      </c>
      <c r="AI336" s="114"/>
      <c r="AJ336" s="115"/>
      <c r="AK336" s="115"/>
      <c r="AL336" s="115"/>
      <c r="AM336" s="115"/>
      <c r="AN336" s="115"/>
      <c r="AO336" s="115"/>
      <c r="AP336" s="115"/>
      <c r="AQ336" s="115"/>
      <c r="AR336" s="115"/>
      <c r="AS336" s="115"/>
      <c r="AT336" s="115"/>
      <c r="AU336" s="115"/>
      <c r="AV336" s="115"/>
      <c r="AW336" s="115"/>
      <c r="AX336" s="115"/>
      <c r="AY336" s="115"/>
      <c r="AZ336" s="115"/>
      <c r="BA336" s="115"/>
      <c r="BB336" s="115"/>
      <c r="BC336" s="115"/>
      <c r="BD336" s="115"/>
      <c r="BE336" s="115"/>
      <c r="BF336" s="115"/>
      <c r="BG336" s="115"/>
      <c r="BH336" s="115"/>
      <c r="BI336" s="115"/>
      <c r="BJ336" s="115"/>
      <c r="BK336" s="115"/>
      <c r="BL336" s="115"/>
      <c r="BM336" s="115"/>
      <c r="BN336" s="115"/>
      <c r="BO336" s="115"/>
      <c r="BP336" s="115"/>
      <c r="BQ336" s="115"/>
      <c r="BR336" s="115"/>
      <c r="BS336" s="115"/>
      <c r="BT336" s="115"/>
      <c r="BU336" s="115"/>
      <c r="BV336" s="115"/>
      <c r="BW336" s="115"/>
      <c r="BX336" s="115"/>
      <c r="BY336" s="115"/>
      <c r="BZ336" s="115"/>
      <c r="CA336" s="115"/>
      <c r="CB336" s="115"/>
      <c r="CC336" s="115"/>
      <c r="CD336" s="115"/>
      <c r="CE336" s="115"/>
      <c r="CF336" s="115"/>
      <c r="CG336" s="115"/>
      <c r="CH336" s="115"/>
      <c r="CI336" s="115"/>
      <c r="CJ336" s="115"/>
      <c r="CK336" s="115"/>
      <c r="CL336" s="115"/>
      <c r="CM336" s="115"/>
      <c r="CN336" s="115"/>
      <c r="CO336" s="115"/>
      <c r="CP336" s="115"/>
      <c r="CQ336" s="115"/>
      <c r="CR336" s="115"/>
      <c r="CS336" s="115"/>
      <c r="CT336" s="115"/>
      <c r="CU336" s="115"/>
      <c r="CV336" s="115"/>
      <c r="CW336" s="115"/>
      <c r="CX336" s="115"/>
      <c r="CY336" s="115"/>
      <c r="CZ336" s="115"/>
      <c r="DA336" s="115"/>
      <c r="DB336" s="115"/>
      <c r="DC336" s="115"/>
      <c r="DD336" s="115"/>
      <c r="DE336" s="115"/>
      <c r="DF336" s="115"/>
      <c r="DG336" s="115"/>
      <c r="DH336" s="115"/>
      <c r="DI336" s="115"/>
      <c r="DJ336" s="115"/>
      <c r="DK336" s="115"/>
      <c r="DL336" s="115"/>
      <c r="DM336" s="115"/>
      <c r="DN336" s="115"/>
      <c r="DO336" s="115"/>
      <c r="DP336" s="115"/>
      <c r="DQ336" s="115"/>
      <c r="DR336" s="115"/>
      <c r="DS336" s="116"/>
    </row>
    <row r="337" spans="1:123" s="117" customFormat="1" ht="105" x14ac:dyDescent="0.25">
      <c r="A337" s="105" t="s">
        <v>505</v>
      </c>
      <c r="B337" s="199">
        <v>9.5</v>
      </c>
      <c r="C337" s="106" t="s">
        <v>25</v>
      </c>
      <c r="D337" s="106" t="s">
        <v>49</v>
      </c>
      <c r="E337" s="106"/>
      <c r="F337" s="106"/>
      <c r="G337" s="106">
        <v>201747000017</v>
      </c>
      <c r="H337" s="106" t="s">
        <v>1044</v>
      </c>
      <c r="I337" s="348"/>
      <c r="J337" s="106" t="s">
        <v>582</v>
      </c>
      <c r="K337" s="108" t="s">
        <v>850</v>
      </c>
      <c r="L337" s="106">
        <v>2</v>
      </c>
      <c r="M337" s="106" t="s">
        <v>584</v>
      </c>
      <c r="N337" s="106"/>
      <c r="O337" s="106"/>
      <c r="P337" s="106">
        <v>1</v>
      </c>
      <c r="Q337" s="106">
        <v>1</v>
      </c>
      <c r="R337" s="106">
        <f t="shared" si="21"/>
        <v>2</v>
      </c>
      <c r="S337" s="109" t="s">
        <v>345</v>
      </c>
      <c r="T337" s="109" t="s">
        <v>105</v>
      </c>
      <c r="U337" s="109" t="s">
        <v>96</v>
      </c>
      <c r="V337" s="109"/>
      <c r="W337" s="109"/>
      <c r="X337" s="207">
        <v>0</v>
      </c>
      <c r="Y337" s="109" t="s">
        <v>87</v>
      </c>
      <c r="Z337" s="109" t="s">
        <v>510</v>
      </c>
      <c r="AA337" s="109" t="s">
        <v>511</v>
      </c>
      <c r="AB337" s="110">
        <v>0</v>
      </c>
      <c r="AC337" s="166">
        <v>0</v>
      </c>
      <c r="AD337" s="166">
        <v>1</v>
      </c>
      <c r="AE337" s="166">
        <v>1</v>
      </c>
      <c r="AF337" s="379">
        <f t="shared" si="17"/>
        <v>2</v>
      </c>
      <c r="AG337" s="113" t="s">
        <v>603</v>
      </c>
      <c r="AH337" s="113" t="s">
        <v>14</v>
      </c>
      <c r="AI337" s="114"/>
      <c r="AJ337" s="115"/>
      <c r="AK337" s="115"/>
      <c r="AL337" s="115"/>
      <c r="AM337" s="115"/>
      <c r="AN337" s="115"/>
      <c r="AO337" s="115"/>
      <c r="AP337" s="115"/>
      <c r="AQ337" s="115"/>
      <c r="AR337" s="115"/>
      <c r="AS337" s="115"/>
      <c r="AT337" s="115"/>
      <c r="AU337" s="115"/>
      <c r="AV337" s="115"/>
      <c r="AW337" s="115"/>
      <c r="AX337" s="115"/>
      <c r="AY337" s="115"/>
      <c r="AZ337" s="115"/>
      <c r="BA337" s="115"/>
      <c r="BB337" s="115"/>
      <c r="BC337" s="115"/>
      <c r="BD337" s="115"/>
      <c r="BE337" s="115"/>
      <c r="BF337" s="115"/>
      <c r="BG337" s="115"/>
      <c r="BH337" s="115"/>
      <c r="BI337" s="115"/>
      <c r="BJ337" s="115"/>
      <c r="BK337" s="115"/>
      <c r="BL337" s="115"/>
      <c r="BM337" s="115"/>
      <c r="BN337" s="115"/>
      <c r="BO337" s="115"/>
      <c r="BP337" s="115"/>
      <c r="BQ337" s="115"/>
      <c r="BR337" s="115"/>
      <c r="BS337" s="115"/>
      <c r="BT337" s="115"/>
      <c r="BU337" s="115"/>
      <c r="BV337" s="115"/>
      <c r="BW337" s="115"/>
      <c r="BX337" s="115"/>
      <c r="BY337" s="115"/>
      <c r="BZ337" s="115"/>
      <c r="CA337" s="115"/>
      <c r="CB337" s="115"/>
      <c r="CC337" s="115"/>
      <c r="CD337" s="115"/>
      <c r="CE337" s="115"/>
      <c r="CF337" s="115"/>
      <c r="CG337" s="115"/>
      <c r="CH337" s="115"/>
      <c r="CI337" s="115"/>
      <c r="CJ337" s="115"/>
      <c r="CK337" s="115"/>
      <c r="CL337" s="115"/>
      <c r="CM337" s="115"/>
      <c r="CN337" s="115"/>
      <c r="CO337" s="115"/>
      <c r="CP337" s="115"/>
      <c r="CQ337" s="115"/>
      <c r="CR337" s="115"/>
      <c r="CS337" s="115"/>
      <c r="CT337" s="115"/>
      <c r="CU337" s="115"/>
      <c r="CV337" s="115"/>
      <c r="CW337" s="115"/>
      <c r="CX337" s="115"/>
      <c r="CY337" s="115"/>
      <c r="CZ337" s="115"/>
      <c r="DA337" s="115"/>
      <c r="DB337" s="115"/>
      <c r="DC337" s="115"/>
      <c r="DD337" s="115"/>
      <c r="DE337" s="115"/>
      <c r="DF337" s="115"/>
      <c r="DG337" s="115"/>
      <c r="DH337" s="115"/>
      <c r="DI337" s="115"/>
      <c r="DJ337" s="115"/>
      <c r="DK337" s="115"/>
      <c r="DL337" s="115"/>
      <c r="DM337" s="115"/>
      <c r="DN337" s="115"/>
      <c r="DO337" s="115"/>
      <c r="DP337" s="115"/>
      <c r="DQ337" s="115"/>
      <c r="DR337" s="115"/>
      <c r="DS337" s="116"/>
    </row>
    <row r="338" spans="1:123" s="117" customFormat="1" ht="105" x14ac:dyDescent="0.25">
      <c r="A338" s="105" t="s">
        <v>505</v>
      </c>
      <c r="B338" s="199">
        <v>9.5</v>
      </c>
      <c r="C338" s="106" t="s">
        <v>25</v>
      </c>
      <c r="D338" s="106" t="s">
        <v>49</v>
      </c>
      <c r="E338" s="106"/>
      <c r="F338" s="106"/>
      <c r="G338" s="106">
        <v>201747000017</v>
      </c>
      <c r="H338" s="106" t="s">
        <v>1044</v>
      </c>
      <c r="I338" s="106" t="s">
        <v>604</v>
      </c>
      <c r="J338" s="106" t="s">
        <v>582</v>
      </c>
      <c r="K338" s="108" t="s">
        <v>852</v>
      </c>
      <c r="L338" s="106">
        <v>2</v>
      </c>
      <c r="M338" s="106" t="s">
        <v>584</v>
      </c>
      <c r="N338" s="106"/>
      <c r="O338" s="106"/>
      <c r="P338" s="106">
        <v>1</v>
      </c>
      <c r="Q338" s="106">
        <v>1</v>
      </c>
      <c r="R338" s="106">
        <f t="shared" si="21"/>
        <v>2</v>
      </c>
      <c r="S338" s="109" t="s">
        <v>345</v>
      </c>
      <c r="T338" s="109" t="s">
        <v>105</v>
      </c>
      <c r="U338" s="109" t="s">
        <v>96</v>
      </c>
      <c r="V338" s="109"/>
      <c r="W338" s="109"/>
      <c r="X338" s="207">
        <v>0</v>
      </c>
      <c r="Y338" s="109" t="s">
        <v>87</v>
      </c>
      <c r="Z338" s="109" t="s">
        <v>510</v>
      </c>
      <c r="AA338" s="109" t="s">
        <v>511</v>
      </c>
      <c r="AB338" s="110">
        <v>0</v>
      </c>
      <c r="AC338" s="166">
        <v>1</v>
      </c>
      <c r="AD338" s="166">
        <v>1</v>
      </c>
      <c r="AE338" s="166">
        <v>1</v>
      </c>
      <c r="AF338" s="379">
        <f t="shared" si="17"/>
        <v>3</v>
      </c>
      <c r="AG338" s="113" t="s">
        <v>605</v>
      </c>
      <c r="AH338" s="113" t="s">
        <v>14</v>
      </c>
      <c r="AI338" s="114"/>
      <c r="AJ338" s="115"/>
      <c r="AK338" s="115"/>
      <c r="AL338" s="115"/>
      <c r="AM338" s="115"/>
      <c r="AN338" s="115"/>
      <c r="AO338" s="115"/>
      <c r="AP338" s="115"/>
      <c r="AQ338" s="115"/>
      <c r="AR338" s="115"/>
      <c r="AS338" s="115"/>
      <c r="AT338" s="115"/>
      <c r="AU338" s="115"/>
      <c r="AV338" s="115"/>
      <c r="AW338" s="115"/>
      <c r="AX338" s="115"/>
      <c r="AY338" s="115"/>
      <c r="AZ338" s="115"/>
      <c r="BA338" s="115"/>
      <c r="BB338" s="115"/>
      <c r="BC338" s="115"/>
      <c r="BD338" s="115"/>
      <c r="BE338" s="115"/>
      <c r="BF338" s="115"/>
      <c r="BG338" s="115"/>
      <c r="BH338" s="115"/>
      <c r="BI338" s="115"/>
      <c r="BJ338" s="115"/>
      <c r="BK338" s="115"/>
      <c r="BL338" s="115"/>
      <c r="BM338" s="115"/>
      <c r="BN338" s="115"/>
      <c r="BO338" s="115"/>
      <c r="BP338" s="115"/>
      <c r="BQ338" s="115"/>
      <c r="BR338" s="115"/>
      <c r="BS338" s="115"/>
      <c r="BT338" s="115"/>
      <c r="BU338" s="115"/>
      <c r="BV338" s="115"/>
      <c r="BW338" s="115"/>
      <c r="BX338" s="115"/>
      <c r="BY338" s="115"/>
      <c r="BZ338" s="115"/>
      <c r="CA338" s="115"/>
      <c r="CB338" s="115"/>
      <c r="CC338" s="115"/>
      <c r="CD338" s="115"/>
      <c r="CE338" s="115"/>
      <c r="CF338" s="115"/>
      <c r="CG338" s="115"/>
      <c r="CH338" s="115"/>
      <c r="CI338" s="115"/>
      <c r="CJ338" s="115"/>
      <c r="CK338" s="115"/>
      <c r="CL338" s="115"/>
      <c r="CM338" s="115"/>
      <c r="CN338" s="115"/>
      <c r="CO338" s="115"/>
      <c r="CP338" s="115"/>
      <c r="CQ338" s="115"/>
      <c r="CR338" s="115"/>
      <c r="CS338" s="115"/>
      <c r="CT338" s="115"/>
      <c r="CU338" s="115"/>
      <c r="CV338" s="115"/>
      <c r="CW338" s="115"/>
      <c r="CX338" s="115"/>
      <c r="CY338" s="115"/>
      <c r="CZ338" s="115"/>
      <c r="DA338" s="115"/>
      <c r="DB338" s="115"/>
      <c r="DC338" s="115"/>
      <c r="DD338" s="115"/>
      <c r="DE338" s="115"/>
      <c r="DF338" s="115"/>
      <c r="DG338" s="115"/>
      <c r="DH338" s="115"/>
      <c r="DI338" s="115"/>
      <c r="DJ338" s="115"/>
      <c r="DK338" s="115"/>
      <c r="DL338" s="115"/>
      <c r="DM338" s="115"/>
      <c r="DN338" s="115"/>
      <c r="DO338" s="115"/>
      <c r="DP338" s="115"/>
      <c r="DQ338" s="115"/>
      <c r="DR338" s="115"/>
      <c r="DS338" s="116"/>
    </row>
    <row r="339" spans="1:123" s="117" customFormat="1" ht="90" x14ac:dyDescent="0.25">
      <c r="A339" s="105" t="s">
        <v>505</v>
      </c>
      <c r="B339" s="199">
        <v>9.6</v>
      </c>
      <c r="C339" s="106" t="s">
        <v>25</v>
      </c>
      <c r="D339" s="106" t="s">
        <v>50</v>
      </c>
      <c r="E339" s="106"/>
      <c r="F339" s="106"/>
      <c r="G339" s="106">
        <v>201747000017</v>
      </c>
      <c r="H339" s="106" t="s">
        <v>1044</v>
      </c>
      <c r="I339" s="106" t="s">
        <v>606</v>
      </c>
      <c r="J339" s="106" t="s">
        <v>607</v>
      </c>
      <c r="K339" s="108" t="s">
        <v>853</v>
      </c>
      <c r="L339" s="106">
        <v>1</v>
      </c>
      <c r="M339" s="106" t="s">
        <v>608</v>
      </c>
      <c r="N339" s="106"/>
      <c r="O339" s="106">
        <v>1</v>
      </c>
      <c r="P339" s="106"/>
      <c r="Q339" s="106"/>
      <c r="R339" s="106">
        <f t="shared" si="21"/>
        <v>1</v>
      </c>
      <c r="S339" s="109" t="s">
        <v>345</v>
      </c>
      <c r="T339" s="109" t="s">
        <v>105</v>
      </c>
      <c r="U339" s="109" t="s">
        <v>96</v>
      </c>
      <c r="V339" s="109"/>
      <c r="W339" s="109"/>
      <c r="X339" s="207">
        <v>0</v>
      </c>
      <c r="Y339" s="109" t="s">
        <v>87</v>
      </c>
      <c r="Z339" s="109" t="s">
        <v>510</v>
      </c>
      <c r="AA339" s="109" t="s">
        <v>609</v>
      </c>
      <c r="AB339" s="110">
        <v>0</v>
      </c>
      <c r="AC339" s="166">
        <v>0</v>
      </c>
      <c r="AD339" s="166"/>
      <c r="AE339" s="166"/>
      <c r="AF339" s="386">
        <f t="shared" si="17"/>
        <v>0</v>
      </c>
      <c r="AG339" s="113" t="s">
        <v>610</v>
      </c>
      <c r="AH339" s="113" t="s">
        <v>14</v>
      </c>
      <c r="AI339" s="114"/>
      <c r="AJ339" s="115"/>
      <c r="AK339" s="115"/>
      <c r="AL339" s="115"/>
      <c r="AM339" s="115"/>
      <c r="AN339" s="115"/>
      <c r="AO339" s="115"/>
      <c r="AP339" s="115"/>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N339" s="115"/>
      <c r="BO339" s="115"/>
      <c r="BP339" s="115"/>
      <c r="BQ339" s="115"/>
      <c r="BR339" s="115"/>
      <c r="BS339" s="115"/>
      <c r="BT339" s="115"/>
      <c r="BU339" s="115"/>
      <c r="BV339" s="115"/>
      <c r="BW339" s="115"/>
      <c r="BX339" s="115"/>
      <c r="BY339" s="115"/>
      <c r="BZ339" s="115"/>
      <c r="CA339" s="115"/>
      <c r="CB339" s="115"/>
      <c r="CC339" s="115"/>
      <c r="CD339" s="115"/>
      <c r="CE339" s="115"/>
      <c r="CF339" s="115"/>
      <c r="CG339" s="115"/>
      <c r="CH339" s="115"/>
      <c r="CI339" s="115"/>
      <c r="CJ339" s="115"/>
      <c r="CK339" s="115"/>
      <c r="CL339" s="115"/>
      <c r="CM339" s="115"/>
      <c r="CN339" s="115"/>
      <c r="CO339" s="115"/>
      <c r="CP339" s="115"/>
      <c r="CQ339" s="115"/>
      <c r="CR339" s="115"/>
      <c r="CS339" s="115"/>
      <c r="CT339" s="115"/>
      <c r="CU339" s="115"/>
      <c r="CV339" s="115"/>
      <c r="CW339" s="115"/>
      <c r="CX339" s="115"/>
      <c r="CY339" s="115"/>
      <c r="CZ339" s="115"/>
      <c r="DA339" s="115"/>
      <c r="DB339" s="115"/>
      <c r="DC339" s="115"/>
      <c r="DD339" s="115"/>
      <c r="DE339" s="115"/>
      <c r="DF339" s="115"/>
      <c r="DG339" s="115"/>
      <c r="DH339" s="115"/>
      <c r="DI339" s="115"/>
      <c r="DJ339" s="115"/>
      <c r="DK339" s="115"/>
      <c r="DL339" s="115"/>
      <c r="DM339" s="115"/>
      <c r="DN339" s="115"/>
      <c r="DO339" s="115"/>
      <c r="DP339" s="115"/>
      <c r="DQ339" s="115"/>
      <c r="DR339" s="115"/>
      <c r="DS339" s="116"/>
    </row>
    <row r="340" spans="1:123" s="117" customFormat="1" ht="90" x14ac:dyDescent="0.25">
      <c r="A340" s="105" t="s">
        <v>505</v>
      </c>
      <c r="B340" s="199">
        <v>9.6</v>
      </c>
      <c r="C340" s="106" t="s">
        <v>25</v>
      </c>
      <c r="D340" s="106" t="s">
        <v>50</v>
      </c>
      <c r="E340" s="106"/>
      <c r="F340" s="106"/>
      <c r="G340" s="106">
        <v>201747000017</v>
      </c>
      <c r="H340" s="106" t="s">
        <v>1044</v>
      </c>
      <c r="I340" s="106" t="s">
        <v>606</v>
      </c>
      <c r="J340" s="106" t="s">
        <v>607</v>
      </c>
      <c r="K340" s="108" t="s">
        <v>854</v>
      </c>
      <c r="L340" s="106">
        <v>1</v>
      </c>
      <c r="M340" s="106" t="s">
        <v>608</v>
      </c>
      <c r="N340" s="106"/>
      <c r="O340" s="106">
        <v>1</v>
      </c>
      <c r="P340" s="106"/>
      <c r="Q340" s="106"/>
      <c r="R340" s="106">
        <f t="shared" si="21"/>
        <v>1</v>
      </c>
      <c r="S340" s="109" t="s">
        <v>345</v>
      </c>
      <c r="T340" s="109" t="s">
        <v>105</v>
      </c>
      <c r="U340" s="109" t="s">
        <v>96</v>
      </c>
      <c r="V340" s="109"/>
      <c r="W340" s="109"/>
      <c r="X340" s="207">
        <v>0</v>
      </c>
      <c r="Y340" s="109" t="s">
        <v>87</v>
      </c>
      <c r="Z340" s="109" t="s">
        <v>611</v>
      </c>
      <c r="AA340" s="109" t="s">
        <v>609</v>
      </c>
      <c r="AB340" s="110">
        <v>0</v>
      </c>
      <c r="AC340" s="166">
        <v>0</v>
      </c>
      <c r="AD340" s="166"/>
      <c r="AE340" s="166"/>
      <c r="AF340" s="386">
        <f t="shared" si="17"/>
        <v>0</v>
      </c>
      <c r="AG340" s="113" t="s">
        <v>612</v>
      </c>
      <c r="AH340" s="113" t="s">
        <v>14</v>
      </c>
      <c r="AI340" s="114"/>
      <c r="AJ340" s="115"/>
      <c r="AK340" s="115"/>
      <c r="AL340" s="115"/>
      <c r="AM340" s="115"/>
      <c r="AN340" s="115"/>
      <c r="AO340" s="115"/>
      <c r="AP340" s="115"/>
      <c r="AQ340" s="115"/>
      <c r="AR340" s="115"/>
      <c r="AS340" s="115"/>
      <c r="AT340" s="115"/>
      <c r="AU340" s="115"/>
      <c r="AV340" s="115"/>
      <c r="AW340" s="115"/>
      <c r="AX340" s="115"/>
      <c r="AY340" s="115"/>
      <c r="AZ340" s="115"/>
      <c r="BA340" s="115"/>
      <c r="BB340" s="115"/>
      <c r="BC340" s="115"/>
      <c r="BD340" s="115"/>
      <c r="BE340" s="115"/>
      <c r="BF340" s="115"/>
      <c r="BG340" s="115"/>
      <c r="BH340" s="115"/>
      <c r="BI340" s="115"/>
      <c r="BJ340" s="115"/>
      <c r="BK340" s="115"/>
      <c r="BL340" s="115"/>
      <c r="BM340" s="115"/>
      <c r="BN340" s="115"/>
      <c r="BO340" s="115"/>
      <c r="BP340" s="115"/>
      <c r="BQ340" s="115"/>
      <c r="BR340" s="115"/>
      <c r="BS340" s="115"/>
      <c r="BT340" s="115"/>
      <c r="BU340" s="115"/>
      <c r="BV340" s="115"/>
      <c r="BW340" s="115"/>
      <c r="BX340" s="115"/>
      <c r="BY340" s="115"/>
      <c r="BZ340" s="115"/>
      <c r="CA340" s="115"/>
      <c r="CB340" s="115"/>
      <c r="CC340" s="115"/>
      <c r="CD340" s="115"/>
      <c r="CE340" s="115"/>
      <c r="CF340" s="115"/>
      <c r="CG340" s="115"/>
      <c r="CH340" s="115"/>
      <c r="CI340" s="115"/>
      <c r="CJ340" s="115"/>
      <c r="CK340" s="115"/>
      <c r="CL340" s="115"/>
      <c r="CM340" s="115"/>
      <c r="CN340" s="115"/>
      <c r="CO340" s="115"/>
      <c r="CP340" s="115"/>
      <c r="CQ340" s="115"/>
      <c r="CR340" s="115"/>
      <c r="CS340" s="115"/>
      <c r="CT340" s="115"/>
      <c r="CU340" s="115"/>
      <c r="CV340" s="115"/>
      <c r="CW340" s="115"/>
      <c r="CX340" s="115"/>
      <c r="CY340" s="115"/>
      <c r="CZ340" s="115"/>
      <c r="DA340" s="115"/>
      <c r="DB340" s="115"/>
      <c r="DC340" s="115"/>
      <c r="DD340" s="115"/>
      <c r="DE340" s="115"/>
      <c r="DF340" s="115"/>
      <c r="DG340" s="115"/>
      <c r="DH340" s="115"/>
      <c r="DI340" s="115"/>
      <c r="DJ340" s="115"/>
      <c r="DK340" s="115"/>
      <c r="DL340" s="115"/>
      <c r="DM340" s="115"/>
      <c r="DN340" s="115"/>
      <c r="DO340" s="115"/>
      <c r="DP340" s="115"/>
      <c r="DQ340" s="115"/>
      <c r="DR340" s="115"/>
      <c r="DS340" s="116"/>
    </row>
    <row r="341" spans="1:123" s="117" customFormat="1" ht="90" x14ac:dyDescent="0.25">
      <c r="A341" s="105" t="s">
        <v>505</v>
      </c>
      <c r="B341" s="199">
        <v>9.6</v>
      </c>
      <c r="C341" s="106" t="s">
        <v>25</v>
      </c>
      <c r="D341" s="106" t="s">
        <v>50</v>
      </c>
      <c r="E341" s="106"/>
      <c r="F341" s="106"/>
      <c r="G341" s="106">
        <v>201747000017</v>
      </c>
      <c r="H341" s="106" t="s">
        <v>1044</v>
      </c>
      <c r="I341" s="106" t="s">
        <v>606</v>
      </c>
      <c r="J341" s="106" t="s">
        <v>607</v>
      </c>
      <c r="K341" s="108" t="s">
        <v>1055</v>
      </c>
      <c r="L341" s="106">
        <v>3</v>
      </c>
      <c r="M341" s="106" t="s">
        <v>613</v>
      </c>
      <c r="N341" s="106">
        <v>1</v>
      </c>
      <c r="O341" s="106">
        <v>1</v>
      </c>
      <c r="P341" s="106">
        <v>1</v>
      </c>
      <c r="Q341" s="106"/>
      <c r="R341" s="106">
        <f t="shared" si="21"/>
        <v>3</v>
      </c>
      <c r="S341" s="109" t="s">
        <v>345</v>
      </c>
      <c r="T341" s="109" t="s">
        <v>105</v>
      </c>
      <c r="U341" s="109" t="s">
        <v>96</v>
      </c>
      <c r="V341" s="109"/>
      <c r="W341" s="109" t="s">
        <v>51</v>
      </c>
      <c r="X341" s="207">
        <v>1317000000</v>
      </c>
      <c r="Y341" s="109" t="s">
        <v>87</v>
      </c>
      <c r="Z341" s="109" t="s">
        <v>611</v>
      </c>
      <c r="AA341" s="109" t="s">
        <v>609</v>
      </c>
      <c r="AB341" s="110">
        <v>0</v>
      </c>
      <c r="AC341" s="166"/>
      <c r="AD341" s="166"/>
      <c r="AE341" s="166"/>
      <c r="AF341" s="386">
        <f t="shared" si="17"/>
        <v>0</v>
      </c>
      <c r="AG341" s="113" t="s">
        <v>614</v>
      </c>
      <c r="AH341" s="113" t="s">
        <v>14</v>
      </c>
      <c r="AI341" s="114"/>
      <c r="AJ341" s="115"/>
      <c r="AK341" s="115"/>
      <c r="AL341" s="115"/>
      <c r="AM341" s="115"/>
      <c r="AN341" s="115"/>
      <c r="AO341" s="115"/>
      <c r="AP341" s="115"/>
      <c r="AQ341" s="115"/>
      <c r="AR341" s="115"/>
      <c r="AS341" s="115"/>
      <c r="AT341" s="115"/>
      <c r="AU341" s="115"/>
      <c r="AV341" s="115"/>
      <c r="AW341" s="115"/>
      <c r="AX341" s="115"/>
      <c r="AY341" s="115"/>
      <c r="AZ341" s="115"/>
      <c r="BA341" s="115"/>
      <c r="BB341" s="115"/>
      <c r="BC341" s="115"/>
      <c r="BD341" s="115"/>
      <c r="BE341" s="115"/>
      <c r="BF341" s="115"/>
      <c r="BG341" s="115"/>
      <c r="BH341" s="115"/>
      <c r="BI341" s="115"/>
      <c r="BJ341" s="115"/>
      <c r="BK341" s="115"/>
      <c r="BL341" s="115"/>
      <c r="BM341" s="115"/>
      <c r="BN341" s="115"/>
      <c r="BO341" s="115"/>
      <c r="BP341" s="115"/>
      <c r="BQ341" s="115"/>
      <c r="BR341" s="115"/>
      <c r="BS341" s="115"/>
      <c r="BT341" s="115"/>
      <c r="BU341" s="115"/>
      <c r="BV341" s="115"/>
      <c r="BW341" s="115"/>
      <c r="BX341" s="115"/>
      <c r="BY341" s="115"/>
      <c r="BZ341" s="115"/>
      <c r="CA341" s="115"/>
      <c r="CB341" s="115"/>
      <c r="CC341" s="115"/>
      <c r="CD341" s="115"/>
      <c r="CE341" s="115"/>
      <c r="CF341" s="115"/>
      <c r="CG341" s="115"/>
      <c r="CH341" s="115"/>
      <c r="CI341" s="115"/>
      <c r="CJ341" s="115"/>
      <c r="CK341" s="115"/>
      <c r="CL341" s="115"/>
      <c r="CM341" s="115"/>
      <c r="CN341" s="115"/>
      <c r="CO341" s="115"/>
      <c r="CP341" s="115"/>
      <c r="CQ341" s="115"/>
      <c r="CR341" s="115"/>
      <c r="CS341" s="115"/>
      <c r="CT341" s="115"/>
      <c r="CU341" s="115"/>
      <c r="CV341" s="115"/>
      <c r="CW341" s="115"/>
      <c r="CX341" s="115"/>
      <c r="CY341" s="115"/>
      <c r="CZ341" s="115"/>
      <c r="DA341" s="115"/>
      <c r="DB341" s="115"/>
      <c r="DC341" s="115"/>
      <c r="DD341" s="115"/>
      <c r="DE341" s="115"/>
      <c r="DF341" s="115"/>
      <c r="DG341" s="115"/>
      <c r="DH341" s="115"/>
      <c r="DI341" s="115"/>
      <c r="DJ341" s="115"/>
      <c r="DK341" s="115"/>
      <c r="DL341" s="115"/>
      <c r="DM341" s="115"/>
      <c r="DN341" s="115"/>
      <c r="DO341" s="115"/>
      <c r="DP341" s="115"/>
      <c r="DQ341" s="115"/>
      <c r="DR341" s="115"/>
      <c r="DS341" s="116"/>
    </row>
    <row r="342" spans="1:123" s="117" customFormat="1" ht="90" x14ac:dyDescent="0.25">
      <c r="A342" s="105" t="s">
        <v>505</v>
      </c>
      <c r="B342" s="199">
        <v>9.6</v>
      </c>
      <c r="C342" s="106" t="s">
        <v>25</v>
      </c>
      <c r="D342" s="106" t="s">
        <v>50</v>
      </c>
      <c r="E342" s="106"/>
      <c r="F342" s="106"/>
      <c r="G342" s="106">
        <v>201747000017</v>
      </c>
      <c r="H342" s="106" t="s">
        <v>1044</v>
      </c>
      <c r="I342" s="122" t="s">
        <v>606</v>
      </c>
      <c r="J342" s="106" t="s">
        <v>607</v>
      </c>
      <c r="K342" s="108" t="s">
        <v>855</v>
      </c>
      <c r="L342" s="106">
        <v>3</v>
      </c>
      <c r="M342" s="106" t="s">
        <v>615</v>
      </c>
      <c r="N342" s="106">
        <v>1</v>
      </c>
      <c r="O342" s="106">
        <v>1</v>
      </c>
      <c r="P342" s="106">
        <v>1</v>
      </c>
      <c r="Q342" s="106"/>
      <c r="R342" s="106">
        <f t="shared" si="21"/>
        <v>3</v>
      </c>
      <c r="S342" s="109" t="s">
        <v>345</v>
      </c>
      <c r="T342" s="109" t="s">
        <v>105</v>
      </c>
      <c r="U342" s="109" t="s">
        <v>96</v>
      </c>
      <c r="V342" s="109"/>
      <c r="W342" s="109"/>
      <c r="X342" s="207">
        <v>0</v>
      </c>
      <c r="Y342" s="109" t="s">
        <v>87</v>
      </c>
      <c r="Z342" s="109" t="s">
        <v>611</v>
      </c>
      <c r="AA342" s="109" t="s">
        <v>609</v>
      </c>
      <c r="AB342" s="110">
        <v>0</v>
      </c>
      <c r="AC342" s="166"/>
      <c r="AD342" s="166"/>
      <c r="AE342" s="166"/>
      <c r="AF342" s="386">
        <f t="shared" ref="AF342:AF347" si="22">AB342+AC342+AD342+AE342</f>
        <v>0</v>
      </c>
      <c r="AG342" s="113" t="s">
        <v>616</v>
      </c>
      <c r="AH342" s="113" t="s">
        <v>14</v>
      </c>
      <c r="AI342" s="114"/>
      <c r="AJ342" s="115"/>
      <c r="AK342" s="115"/>
      <c r="AL342" s="115"/>
      <c r="AM342" s="115"/>
      <c r="AN342" s="115"/>
      <c r="AO342" s="115"/>
      <c r="AP342" s="115"/>
      <c r="AQ342" s="115"/>
      <c r="AR342" s="115"/>
      <c r="AS342" s="115"/>
      <c r="AT342" s="115"/>
      <c r="AU342" s="115"/>
      <c r="AV342" s="115"/>
      <c r="AW342" s="115"/>
      <c r="AX342" s="115"/>
      <c r="AY342" s="115"/>
      <c r="AZ342" s="115"/>
      <c r="BA342" s="115"/>
      <c r="BB342" s="115"/>
      <c r="BC342" s="115"/>
      <c r="BD342" s="115"/>
      <c r="BE342" s="115"/>
      <c r="BF342" s="115"/>
      <c r="BG342" s="115"/>
      <c r="BH342" s="115"/>
      <c r="BI342" s="115"/>
      <c r="BJ342" s="115"/>
      <c r="BK342" s="115"/>
      <c r="BL342" s="115"/>
      <c r="BM342" s="115"/>
      <c r="BN342" s="115"/>
      <c r="BO342" s="115"/>
      <c r="BP342" s="115"/>
      <c r="BQ342" s="115"/>
      <c r="BR342" s="115"/>
      <c r="BS342" s="115"/>
      <c r="BT342" s="115"/>
      <c r="BU342" s="115"/>
      <c r="BV342" s="115"/>
      <c r="BW342" s="115"/>
      <c r="BX342" s="115"/>
      <c r="BY342" s="115"/>
      <c r="BZ342" s="115"/>
      <c r="CA342" s="115"/>
      <c r="CB342" s="115"/>
      <c r="CC342" s="115"/>
      <c r="CD342" s="115"/>
      <c r="CE342" s="115"/>
      <c r="CF342" s="115"/>
      <c r="CG342" s="115"/>
      <c r="CH342" s="115"/>
      <c r="CI342" s="115"/>
      <c r="CJ342" s="115"/>
      <c r="CK342" s="115"/>
      <c r="CL342" s="115"/>
      <c r="CM342" s="115"/>
      <c r="CN342" s="115"/>
      <c r="CO342" s="115"/>
      <c r="CP342" s="115"/>
      <c r="CQ342" s="115"/>
      <c r="CR342" s="115"/>
      <c r="CS342" s="115"/>
      <c r="CT342" s="115"/>
      <c r="CU342" s="115"/>
      <c r="CV342" s="115"/>
      <c r="CW342" s="115"/>
      <c r="CX342" s="115"/>
      <c r="CY342" s="115"/>
      <c r="CZ342" s="115"/>
      <c r="DA342" s="115"/>
      <c r="DB342" s="115"/>
      <c r="DC342" s="115"/>
      <c r="DD342" s="115"/>
      <c r="DE342" s="115"/>
      <c r="DF342" s="115"/>
      <c r="DG342" s="115"/>
      <c r="DH342" s="115"/>
      <c r="DI342" s="115"/>
      <c r="DJ342" s="115"/>
      <c r="DK342" s="115"/>
      <c r="DL342" s="115"/>
      <c r="DM342" s="115"/>
      <c r="DN342" s="115"/>
      <c r="DO342" s="115"/>
      <c r="DP342" s="115"/>
      <c r="DQ342" s="115"/>
      <c r="DR342" s="115"/>
      <c r="DS342" s="116"/>
    </row>
    <row r="343" spans="1:123" s="117" customFormat="1" ht="90" x14ac:dyDescent="0.25">
      <c r="A343" s="105" t="s">
        <v>505</v>
      </c>
      <c r="B343" s="199">
        <v>9.6</v>
      </c>
      <c r="C343" s="106" t="s">
        <v>25</v>
      </c>
      <c r="D343" s="106" t="s">
        <v>50</v>
      </c>
      <c r="E343" s="106"/>
      <c r="F343" s="106"/>
      <c r="G343" s="106">
        <v>201747000017</v>
      </c>
      <c r="H343" s="106" t="s">
        <v>1044</v>
      </c>
      <c r="I343" s="106" t="s">
        <v>606</v>
      </c>
      <c r="J343" s="106" t="s">
        <v>607</v>
      </c>
      <c r="K343" s="108" t="s">
        <v>856</v>
      </c>
      <c r="L343" s="106">
        <v>1</v>
      </c>
      <c r="M343" s="106" t="s">
        <v>613</v>
      </c>
      <c r="N343" s="106">
        <v>1</v>
      </c>
      <c r="O343" s="106"/>
      <c r="P343" s="106"/>
      <c r="Q343" s="106"/>
      <c r="R343" s="106">
        <f t="shared" si="21"/>
        <v>1</v>
      </c>
      <c r="S343" s="109" t="s">
        <v>414</v>
      </c>
      <c r="T343" s="109" t="s">
        <v>84</v>
      </c>
      <c r="U343" s="109" t="s">
        <v>861</v>
      </c>
      <c r="V343" s="109" t="s">
        <v>156</v>
      </c>
      <c r="W343" s="109" t="s">
        <v>14</v>
      </c>
      <c r="X343" s="207">
        <v>16936163.309999999</v>
      </c>
      <c r="Y343" s="109" t="s">
        <v>87</v>
      </c>
      <c r="Z343" s="109" t="s">
        <v>611</v>
      </c>
      <c r="AA343" s="109" t="s">
        <v>609</v>
      </c>
      <c r="AB343" s="110">
        <v>0</v>
      </c>
      <c r="AC343" s="166"/>
      <c r="AD343" s="166"/>
      <c r="AE343" s="166"/>
      <c r="AF343" s="386">
        <f t="shared" si="22"/>
        <v>0</v>
      </c>
      <c r="AG343" s="113" t="s">
        <v>610</v>
      </c>
      <c r="AH343" s="113" t="s">
        <v>14</v>
      </c>
      <c r="AI343" s="114"/>
      <c r="AJ343" s="115"/>
      <c r="AK343" s="115"/>
      <c r="AL343" s="115"/>
      <c r="AM343" s="115"/>
      <c r="AN343" s="115"/>
      <c r="AO343" s="115"/>
      <c r="AP343" s="115"/>
      <c r="AQ343" s="115"/>
      <c r="AR343" s="115"/>
      <c r="AS343" s="115"/>
      <c r="AT343" s="115"/>
      <c r="AU343" s="115"/>
      <c r="AV343" s="115"/>
      <c r="AW343" s="115"/>
      <c r="AX343" s="115"/>
      <c r="AY343" s="115"/>
      <c r="AZ343" s="115"/>
      <c r="BA343" s="115"/>
      <c r="BB343" s="115"/>
      <c r="BC343" s="115"/>
      <c r="BD343" s="115"/>
      <c r="BE343" s="115"/>
      <c r="BF343" s="115"/>
      <c r="BG343" s="115"/>
      <c r="BH343" s="115"/>
      <c r="BI343" s="115"/>
      <c r="BJ343" s="115"/>
      <c r="BK343" s="115"/>
      <c r="BL343" s="115"/>
      <c r="BM343" s="115"/>
      <c r="BN343" s="115"/>
      <c r="BO343" s="115"/>
      <c r="BP343" s="115"/>
      <c r="BQ343" s="115"/>
      <c r="BR343" s="115"/>
      <c r="BS343" s="115"/>
      <c r="BT343" s="115"/>
      <c r="BU343" s="115"/>
      <c r="BV343" s="115"/>
      <c r="BW343" s="115"/>
      <c r="BX343" s="115"/>
      <c r="BY343" s="115"/>
      <c r="BZ343" s="115"/>
      <c r="CA343" s="115"/>
      <c r="CB343" s="115"/>
      <c r="CC343" s="115"/>
      <c r="CD343" s="115"/>
      <c r="CE343" s="115"/>
      <c r="CF343" s="115"/>
      <c r="CG343" s="115"/>
      <c r="CH343" s="115"/>
      <c r="CI343" s="115"/>
      <c r="CJ343" s="115"/>
      <c r="CK343" s="115"/>
      <c r="CL343" s="115"/>
      <c r="CM343" s="115"/>
      <c r="CN343" s="115"/>
      <c r="CO343" s="115"/>
      <c r="CP343" s="115"/>
      <c r="CQ343" s="115"/>
      <c r="CR343" s="115"/>
      <c r="CS343" s="115"/>
      <c r="CT343" s="115"/>
      <c r="CU343" s="115"/>
      <c r="CV343" s="115"/>
      <c r="CW343" s="115"/>
      <c r="CX343" s="115"/>
      <c r="CY343" s="115"/>
      <c r="CZ343" s="115"/>
      <c r="DA343" s="115"/>
      <c r="DB343" s="115"/>
      <c r="DC343" s="115"/>
      <c r="DD343" s="115"/>
      <c r="DE343" s="115"/>
      <c r="DF343" s="115"/>
      <c r="DG343" s="115"/>
      <c r="DH343" s="115"/>
      <c r="DI343" s="115"/>
      <c r="DJ343" s="115"/>
      <c r="DK343" s="115"/>
      <c r="DL343" s="115"/>
      <c r="DM343" s="115"/>
      <c r="DN343" s="115"/>
      <c r="DO343" s="115"/>
      <c r="DP343" s="115"/>
      <c r="DQ343" s="115"/>
      <c r="DR343" s="115"/>
      <c r="DS343" s="116"/>
    </row>
    <row r="344" spans="1:123" s="117" customFormat="1" ht="90" x14ac:dyDescent="0.25">
      <c r="A344" s="105" t="s">
        <v>505</v>
      </c>
      <c r="B344" s="199">
        <v>9.6</v>
      </c>
      <c r="C344" s="106" t="s">
        <v>25</v>
      </c>
      <c r="D344" s="106" t="s">
        <v>50</v>
      </c>
      <c r="E344" s="106"/>
      <c r="F344" s="106"/>
      <c r="G344" s="106">
        <v>201747000017</v>
      </c>
      <c r="H344" s="106" t="s">
        <v>1044</v>
      </c>
      <c r="I344" s="171" t="s">
        <v>606</v>
      </c>
      <c r="J344" s="106" t="s">
        <v>607</v>
      </c>
      <c r="K344" s="108" t="s">
        <v>857</v>
      </c>
      <c r="L344" s="106">
        <v>0</v>
      </c>
      <c r="M344" s="106" t="s">
        <v>618</v>
      </c>
      <c r="N344" s="106"/>
      <c r="O344" s="106"/>
      <c r="P344" s="106"/>
      <c r="Q344" s="106"/>
      <c r="R344" s="106">
        <f t="shared" si="21"/>
        <v>0</v>
      </c>
      <c r="S344" s="109" t="s">
        <v>345</v>
      </c>
      <c r="T344" s="109" t="s">
        <v>105</v>
      </c>
      <c r="U344" s="109" t="s">
        <v>96</v>
      </c>
      <c r="V344" s="109"/>
      <c r="W344" s="109"/>
      <c r="X344" s="207">
        <v>0</v>
      </c>
      <c r="Y344" s="109" t="s">
        <v>87</v>
      </c>
      <c r="Z344" s="109" t="s">
        <v>611</v>
      </c>
      <c r="AA344" s="109" t="s">
        <v>609</v>
      </c>
      <c r="AB344" s="110">
        <v>0</v>
      </c>
      <c r="AC344" s="166"/>
      <c r="AD344" s="166"/>
      <c r="AE344" s="166"/>
      <c r="AF344" s="386">
        <f t="shared" si="22"/>
        <v>0</v>
      </c>
      <c r="AG344" s="113" t="s">
        <v>612</v>
      </c>
      <c r="AH344" s="113" t="s">
        <v>14</v>
      </c>
      <c r="AI344" s="114"/>
      <c r="AJ344" s="115"/>
      <c r="AK344" s="115"/>
      <c r="AL344" s="115"/>
      <c r="AM344" s="115"/>
      <c r="AN344" s="115"/>
      <c r="AO344" s="115"/>
      <c r="AP344" s="115"/>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N344" s="115"/>
      <c r="BO344" s="115"/>
      <c r="BP344" s="115"/>
      <c r="BQ344" s="115"/>
      <c r="BR344" s="115"/>
      <c r="BS344" s="115"/>
      <c r="BT344" s="115"/>
      <c r="BU344" s="115"/>
      <c r="BV344" s="115"/>
      <c r="BW344" s="115"/>
      <c r="BX344" s="115"/>
      <c r="BY344" s="115"/>
      <c r="BZ344" s="115"/>
      <c r="CA344" s="115"/>
      <c r="CB344" s="115"/>
      <c r="CC344" s="115"/>
      <c r="CD344" s="115"/>
      <c r="CE344" s="115"/>
      <c r="CF344" s="115"/>
      <c r="CG344" s="115"/>
      <c r="CH344" s="115"/>
      <c r="CI344" s="115"/>
      <c r="CJ344" s="115"/>
      <c r="CK344" s="115"/>
      <c r="CL344" s="115"/>
      <c r="CM344" s="115"/>
      <c r="CN344" s="115"/>
      <c r="CO344" s="115"/>
      <c r="CP344" s="115"/>
      <c r="CQ344" s="115"/>
      <c r="CR344" s="115"/>
      <c r="CS344" s="115"/>
      <c r="CT344" s="115"/>
      <c r="CU344" s="115"/>
      <c r="CV344" s="115"/>
      <c r="CW344" s="115"/>
      <c r="CX344" s="115"/>
      <c r="CY344" s="115"/>
      <c r="CZ344" s="115"/>
      <c r="DA344" s="115"/>
      <c r="DB344" s="115"/>
      <c r="DC344" s="115"/>
      <c r="DD344" s="115"/>
      <c r="DE344" s="115"/>
      <c r="DF344" s="115"/>
      <c r="DG344" s="115"/>
      <c r="DH344" s="115"/>
      <c r="DI344" s="115"/>
      <c r="DJ344" s="115"/>
      <c r="DK344" s="115"/>
      <c r="DL344" s="115"/>
      <c r="DM344" s="115"/>
      <c r="DN344" s="115"/>
      <c r="DO344" s="115"/>
      <c r="DP344" s="115"/>
      <c r="DQ344" s="115"/>
      <c r="DR344" s="115"/>
      <c r="DS344" s="116"/>
    </row>
    <row r="345" spans="1:123" s="117" customFormat="1" ht="90" x14ac:dyDescent="0.25">
      <c r="A345" s="105" t="s">
        <v>505</v>
      </c>
      <c r="B345" s="199">
        <v>9.6</v>
      </c>
      <c r="C345" s="106" t="s">
        <v>25</v>
      </c>
      <c r="D345" s="106" t="s">
        <v>50</v>
      </c>
      <c r="E345" s="106"/>
      <c r="F345" s="106"/>
      <c r="G345" s="106">
        <v>201747000017</v>
      </c>
      <c r="H345" s="106" t="s">
        <v>1044</v>
      </c>
      <c r="I345" s="106" t="s">
        <v>606</v>
      </c>
      <c r="J345" s="106" t="s">
        <v>607</v>
      </c>
      <c r="K345" s="108" t="s">
        <v>858</v>
      </c>
      <c r="L345" s="106">
        <v>3</v>
      </c>
      <c r="M345" s="106" t="s">
        <v>618</v>
      </c>
      <c r="N345" s="106">
        <v>1</v>
      </c>
      <c r="O345" s="106">
        <v>1</v>
      </c>
      <c r="P345" s="106">
        <v>1</v>
      </c>
      <c r="Q345" s="106"/>
      <c r="R345" s="106">
        <f t="shared" si="21"/>
        <v>3</v>
      </c>
      <c r="S345" s="109" t="s">
        <v>414</v>
      </c>
      <c r="T345" s="109" t="s">
        <v>84</v>
      </c>
      <c r="U345" s="109" t="s">
        <v>861</v>
      </c>
      <c r="V345" s="109" t="s">
        <v>156</v>
      </c>
      <c r="W345" s="109" t="s">
        <v>14</v>
      </c>
      <c r="X345" s="207">
        <v>16936163.309999999</v>
      </c>
      <c r="Y345" s="109" t="s">
        <v>87</v>
      </c>
      <c r="Z345" s="109" t="s">
        <v>611</v>
      </c>
      <c r="AA345" s="109" t="s">
        <v>609</v>
      </c>
      <c r="AB345" s="110">
        <v>0</v>
      </c>
      <c r="AC345" s="166"/>
      <c r="AD345" s="166"/>
      <c r="AE345" s="166"/>
      <c r="AF345" s="386">
        <f t="shared" si="22"/>
        <v>0</v>
      </c>
      <c r="AG345" s="113" t="s">
        <v>614</v>
      </c>
      <c r="AH345" s="113" t="s">
        <v>14</v>
      </c>
      <c r="AI345" s="114"/>
      <c r="AJ345" s="115"/>
      <c r="AK345" s="115"/>
      <c r="AL345" s="115"/>
      <c r="AM345" s="115"/>
      <c r="AN345" s="115"/>
      <c r="AO345" s="115"/>
      <c r="AP345" s="115"/>
      <c r="AQ345" s="115"/>
      <c r="AR345" s="115"/>
      <c r="AS345" s="115"/>
      <c r="AT345" s="115"/>
      <c r="AU345" s="115"/>
      <c r="AV345" s="115"/>
      <c r="AW345" s="115"/>
      <c r="AX345" s="115"/>
      <c r="AY345" s="115"/>
      <c r="AZ345" s="115"/>
      <c r="BA345" s="115"/>
      <c r="BB345" s="115"/>
      <c r="BC345" s="115"/>
      <c r="BD345" s="115"/>
      <c r="BE345" s="115"/>
      <c r="BF345" s="115"/>
      <c r="BG345" s="115"/>
      <c r="BH345" s="115"/>
      <c r="BI345" s="115"/>
      <c r="BJ345" s="115"/>
      <c r="BK345" s="115"/>
      <c r="BL345" s="115"/>
      <c r="BM345" s="115"/>
      <c r="BN345" s="115"/>
      <c r="BO345" s="115"/>
      <c r="BP345" s="115"/>
      <c r="BQ345" s="115"/>
      <c r="BR345" s="115"/>
      <c r="BS345" s="115"/>
      <c r="BT345" s="115"/>
      <c r="BU345" s="115"/>
      <c r="BV345" s="115"/>
      <c r="BW345" s="115"/>
      <c r="BX345" s="115"/>
      <c r="BY345" s="115"/>
      <c r="BZ345" s="115"/>
      <c r="CA345" s="115"/>
      <c r="CB345" s="115"/>
      <c r="CC345" s="115"/>
      <c r="CD345" s="115"/>
      <c r="CE345" s="115"/>
      <c r="CF345" s="115"/>
      <c r="CG345" s="115"/>
      <c r="CH345" s="115"/>
      <c r="CI345" s="115"/>
      <c r="CJ345" s="115"/>
      <c r="CK345" s="115"/>
      <c r="CL345" s="115"/>
      <c r="CM345" s="115"/>
      <c r="CN345" s="115"/>
      <c r="CO345" s="115"/>
      <c r="CP345" s="115"/>
      <c r="CQ345" s="115"/>
      <c r="CR345" s="115"/>
      <c r="CS345" s="115"/>
      <c r="CT345" s="115"/>
      <c r="CU345" s="115"/>
      <c r="CV345" s="115"/>
      <c r="CW345" s="115"/>
      <c r="CX345" s="115"/>
      <c r="CY345" s="115"/>
      <c r="CZ345" s="115"/>
      <c r="DA345" s="115"/>
      <c r="DB345" s="115"/>
      <c r="DC345" s="115"/>
      <c r="DD345" s="115"/>
      <c r="DE345" s="115"/>
      <c r="DF345" s="115"/>
      <c r="DG345" s="115"/>
      <c r="DH345" s="115"/>
      <c r="DI345" s="115"/>
      <c r="DJ345" s="115"/>
      <c r="DK345" s="115"/>
      <c r="DL345" s="115"/>
      <c r="DM345" s="115"/>
      <c r="DN345" s="115"/>
      <c r="DO345" s="115"/>
      <c r="DP345" s="115"/>
      <c r="DQ345" s="115"/>
      <c r="DR345" s="115"/>
      <c r="DS345" s="116"/>
    </row>
    <row r="346" spans="1:123" s="117" customFormat="1" ht="90" x14ac:dyDescent="0.25">
      <c r="A346" s="105" t="s">
        <v>505</v>
      </c>
      <c r="B346" s="199">
        <v>9.6</v>
      </c>
      <c r="C346" s="106" t="s">
        <v>25</v>
      </c>
      <c r="D346" s="106" t="s">
        <v>50</v>
      </c>
      <c r="E346" s="106"/>
      <c r="F346" s="106"/>
      <c r="G346" s="106">
        <v>201747000017</v>
      </c>
      <c r="H346" s="106" t="s">
        <v>1044</v>
      </c>
      <c r="I346" s="171" t="s">
        <v>606</v>
      </c>
      <c r="J346" s="106" t="s">
        <v>607</v>
      </c>
      <c r="K346" s="108" t="s">
        <v>859</v>
      </c>
      <c r="L346" s="106">
        <v>4</v>
      </c>
      <c r="M346" s="106" t="s">
        <v>615</v>
      </c>
      <c r="N346" s="106">
        <v>1</v>
      </c>
      <c r="O346" s="106">
        <v>1</v>
      </c>
      <c r="P346" s="106">
        <v>2</v>
      </c>
      <c r="Q346" s="106"/>
      <c r="R346" s="106">
        <f t="shared" si="21"/>
        <v>4</v>
      </c>
      <c r="S346" s="109" t="s">
        <v>345</v>
      </c>
      <c r="T346" s="109" t="s">
        <v>105</v>
      </c>
      <c r="U346" s="109" t="s">
        <v>96</v>
      </c>
      <c r="V346" s="109"/>
      <c r="W346" s="109"/>
      <c r="X346" s="207"/>
      <c r="Y346" s="109" t="s">
        <v>87</v>
      </c>
      <c r="Z346" s="109" t="s">
        <v>611</v>
      </c>
      <c r="AA346" s="109" t="s">
        <v>609</v>
      </c>
      <c r="AB346" s="110">
        <v>0</v>
      </c>
      <c r="AC346" s="166"/>
      <c r="AD346" s="166"/>
      <c r="AE346" s="166"/>
      <c r="AF346" s="386">
        <f t="shared" si="22"/>
        <v>0</v>
      </c>
      <c r="AG346" s="113" t="s">
        <v>616</v>
      </c>
      <c r="AH346" s="113" t="s">
        <v>14</v>
      </c>
      <c r="AI346" s="114"/>
      <c r="AJ346" s="115"/>
      <c r="AK346" s="115"/>
      <c r="AL346" s="115"/>
      <c r="AM346" s="115"/>
      <c r="AN346" s="115"/>
      <c r="AO346" s="115"/>
      <c r="AP346" s="115"/>
      <c r="AQ346" s="115"/>
      <c r="AR346" s="115"/>
      <c r="AS346" s="115"/>
      <c r="AT346" s="115"/>
      <c r="AU346" s="115"/>
      <c r="AV346" s="115"/>
      <c r="AW346" s="115"/>
      <c r="AX346" s="115"/>
      <c r="AY346" s="115"/>
      <c r="AZ346" s="115"/>
      <c r="BA346" s="115"/>
      <c r="BB346" s="115"/>
      <c r="BC346" s="115"/>
      <c r="BD346" s="115"/>
      <c r="BE346" s="115"/>
      <c r="BF346" s="115"/>
      <c r="BG346" s="115"/>
      <c r="BH346" s="115"/>
      <c r="BI346" s="115"/>
      <c r="BJ346" s="115"/>
      <c r="BK346" s="115"/>
      <c r="BL346" s="115"/>
      <c r="BM346" s="115"/>
      <c r="BN346" s="115"/>
      <c r="BO346" s="115"/>
      <c r="BP346" s="115"/>
      <c r="BQ346" s="115"/>
      <c r="BR346" s="115"/>
      <c r="BS346" s="115"/>
      <c r="BT346" s="115"/>
      <c r="BU346" s="115"/>
      <c r="BV346" s="115"/>
      <c r="BW346" s="115"/>
      <c r="BX346" s="115"/>
      <c r="BY346" s="115"/>
      <c r="BZ346" s="115"/>
      <c r="CA346" s="115"/>
      <c r="CB346" s="115"/>
      <c r="CC346" s="115"/>
      <c r="CD346" s="115"/>
      <c r="CE346" s="115"/>
      <c r="CF346" s="115"/>
      <c r="CG346" s="115"/>
      <c r="CH346" s="115"/>
      <c r="CI346" s="115"/>
      <c r="CJ346" s="115"/>
      <c r="CK346" s="115"/>
      <c r="CL346" s="115"/>
      <c r="CM346" s="115"/>
      <c r="CN346" s="115"/>
      <c r="CO346" s="115"/>
      <c r="CP346" s="115"/>
      <c r="CQ346" s="115"/>
      <c r="CR346" s="115"/>
      <c r="CS346" s="115"/>
      <c r="CT346" s="115"/>
      <c r="CU346" s="115"/>
      <c r="CV346" s="115"/>
      <c r="CW346" s="115"/>
      <c r="CX346" s="115"/>
      <c r="CY346" s="115"/>
      <c r="CZ346" s="115"/>
      <c r="DA346" s="115"/>
      <c r="DB346" s="115"/>
      <c r="DC346" s="115"/>
      <c r="DD346" s="115"/>
      <c r="DE346" s="115"/>
      <c r="DF346" s="115"/>
      <c r="DG346" s="115"/>
      <c r="DH346" s="115"/>
      <c r="DI346" s="115"/>
      <c r="DJ346" s="115"/>
      <c r="DK346" s="115"/>
      <c r="DL346" s="115"/>
      <c r="DM346" s="115"/>
      <c r="DN346" s="115"/>
      <c r="DO346" s="115"/>
      <c r="DP346" s="115"/>
      <c r="DQ346" s="115"/>
      <c r="DR346" s="115"/>
      <c r="DS346" s="116"/>
    </row>
    <row r="347" spans="1:123" s="117" customFormat="1" ht="90" x14ac:dyDescent="0.25">
      <c r="A347" s="105" t="s">
        <v>505</v>
      </c>
      <c r="B347" s="199">
        <v>9.6</v>
      </c>
      <c r="C347" s="106" t="s">
        <v>25</v>
      </c>
      <c r="D347" s="106" t="s">
        <v>50</v>
      </c>
      <c r="E347" s="106"/>
      <c r="F347" s="106"/>
      <c r="G347" s="106">
        <v>201747000017</v>
      </c>
      <c r="H347" s="106" t="s">
        <v>1044</v>
      </c>
      <c r="I347" s="106" t="s">
        <v>606</v>
      </c>
      <c r="J347" s="106" t="s">
        <v>607</v>
      </c>
      <c r="K347" s="108" t="s">
        <v>860</v>
      </c>
      <c r="L347" s="106">
        <v>3</v>
      </c>
      <c r="M347" s="106" t="s">
        <v>615</v>
      </c>
      <c r="N347" s="106">
        <v>1</v>
      </c>
      <c r="O347" s="106">
        <v>1</v>
      </c>
      <c r="P347" s="106">
        <v>1</v>
      </c>
      <c r="Q347" s="106"/>
      <c r="R347" s="106">
        <f t="shared" si="21"/>
        <v>3</v>
      </c>
      <c r="S347" s="109" t="s">
        <v>345</v>
      </c>
      <c r="T347" s="109" t="s">
        <v>105</v>
      </c>
      <c r="U347" s="109" t="s">
        <v>96</v>
      </c>
      <c r="X347" s="207">
        <v>16936163.309999999</v>
      </c>
      <c r="Y347" s="109" t="s">
        <v>87</v>
      </c>
      <c r="Z347" s="109" t="s">
        <v>611</v>
      </c>
      <c r="AA347" s="109" t="s">
        <v>609</v>
      </c>
      <c r="AB347" s="110">
        <v>0</v>
      </c>
      <c r="AC347" s="166"/>
      <c r="AD347" s="166"/>
      <c r="AE347" s="166"/>
      <c r="AF347" s="386">
        <f t="shared" si="22"/>
        <v>0</v>
      </c>
      <c r="AG347" s="113" t="s">
        <v>617</v>
      </c>
      <c r="AH347" s="113" t="s">
        <v>14</v>
      </c>
      <c r="AI347" s="114"/>
      <c r="AJ347" s="115"/>
      <c r="AK347" s="115"/>
      <c r="AL347" s="115"/>
      <c r="AM347" s="115"/>
      <c r="AN347" s="115"/>
      <c r="AO347" s="115"/>
      <c r="AP347" s="115"/>
      <c r="AQ347" s="115"/>
      <c r="AR347" s="115"/>
      <c r="AS347" s="115"/>
      <c r="AT347" s="115"/>
      <c r="AU347" s="115"/>
      <c r="AV347" s="115"/>
      <c r="AW347" s="115"/>
      <c r="AX347" s="115"/>
      <c r="AY347" s="115"/>
      <c r="AZ347" s="115"/>
      <c r="BA347" s="115"/>
      <c r="BB347" s="115"/>
      <c r="BC347" s="115"/>
      <c r="BD347" s="115"/>
      <c r="BE347" s="115"/>
      <c r="BF347" s="115"/>
      <c r="BG347" s="115"/>
      <c r="BH347" s="115"/>
      <c r="BI347" s="115"/>
      <c r="BJ347" s="115"/>
      <c r="BK347" s="115"/>
      <c r="BL347" s="115"/>
      <c r="BM347" s="115"/>
      <c r="BN347" s="115"/>
      <c r="BO347" s="115"/>
      <c r="BP347" s="115"/>
      <c r="BQ347" s="115"/>
      <c r="BR347" s="115"/>
      <c r="BS347" s="115"/>
      <c r="BT347" s="115"/>
      <c r="BU347" s="115"/>
      <c r="BV347" s="115"/>
      <c r="BW347" s="115"/>
      <c r="BX347" s="115"/>
      <c r="BY347" s="115"/>
      <c r="BZ347" s="115"/>
      <c r="CA347" s="115"/>
      <c r="CB347" s="115"/>
      <c r="CC347" s="115"/>
      <c r="CD347" s="115"/>
      <c r="CE347" s="115"/>
      <c r="CF347" s="115"/>
      <c r="CG347" s="115"/>
      <c r="CH347" s="115"/>
      <c r="CI347" s="115"/>
      <c r="CJ347" s="115"/>
      <c r="CK347" s="115"/>
      <c r="CL347" s="115"/>
      <c r="CM347" s="115"/>
      <c r="CN347" s="115"/>
      <c r="CO347" s="115"/>
      <c r="CP347" s="115"/>
      <c r="CQ347" s="115"/>
      <c r="CR347" s="115"/>
      <c r="CS347" s="115"/>
      <c r="CT347" s="115"/>
      <c r="CU347" s="115"/>
      <c r="CV347" s="115"/>
      <c r="CW347" s="115"/>
      <c r="CX347" s="115"/>
      <c r="CY347" s="115"/>
      <c r="CZ347" s="115"/>
      <c r="DA347" s="115"/>
      <c r="DB347" s="115"/>
      <c r="DC347" s="115"/>
      <c r="DD347" s="115"/>
      <c r="DE347" s="115"/>
      <c r="DF347" s="115"/>
      <c r="DG347" s="115"/>
      <c r="DH347" s="115"/>
      <c r="DI347" s="115"/>
      <c r="DJ347" s="115"/>
      <c r="DK347" s="115"/>
      <c r="DL347" s="115"/>
      <c r="DM347" s="115"/>
      <c r="DN347" s="115"/>
      <c r="DO347" s="115"/>
      <c r="DP347" s="115"/>
      <c r="DQ347" s="115"/>
      <c r="DR347" s="115"/>
      <c r="DS347" s="116"/>
    </row>
    <row r="348" spans="1:123" s="117" customFormat="1" ht="154.5" customHeight="1" x14ac:dyDescent="0.25">
      <c r="A348" s="220" t="s">
        <v>623</v>
      </c>
      <c r="B348" s="199">
        <v>10.1</v>
      </c>
      <c r="C348" s="106" t="s">
        <v>38</v>
      </c>
      <c r="D348" s="106" t="s">
        <v>624</v>
      </c>
      <c r="E348" s="106"/>
      <c r="F348" s="106"/>
      <c r="G348" s="106">
        <v>201747000017</v>
      </c>
      <c r="H348" s="106" t="s">
        <v>1044</v>
      </c>
      <c r="I348" s="303" t="s">
        <v>625</v>
      </c>
      <c r="J348" s="303" t="s">
        <v>626</v>
      </c>
      <c r="K348" s="304" t="s">
        <v>627</v>
      </c>
      <c r="L348" s="303">
        <v>12</v>
      </c>
      <c r="M348" s="303" t="s">
        <v>508</v>
      </c>
      <c r="N348" s="303">
        <v>3</v>
      </c>
      <c r="O348" s="303">
        <v>3</v>
      </c>
      <c r="P348" s="303">
        <v>3</v>
      </c>
      <c r="Q348" s="303">
        <v>3</v>
      </c>
      <c r="R348" s="303">
        <v>12</v>
      </c>
      <c r="S348" s="305" t="s">
        <v>345</v>
      </c>
      <c r="T348" s="305" t="s">
        <v>105</v>
      </c>
      <c r="U348" s="305" t="s">
        <v>96</v>
      </c>
      <c r="V348" s="306"/>
      <c r="W348" s="307" t="s">
        <v>628</v>
      </c>
      <c r="X348" s="308">
        <v>13865378381</v>
      </c>
      <c r="Y348" s="305" t="s">
        <v>629</v>
      </c>
      <c r="Z348" s="305" t="s">
        <v>630</v>
      </c>
      <c r="AA348" s="305" t="s">
        <v>631</v>
      </c>
      <c r="AB348" s="324">
        <v>3</v>
      </c>
      <c r="AC348" s="325">
        <v>3</v>
      </c>
      <c r="AD348" s="325">
        <v>3</v>
      </c>
      <c r="AE348" s="325">
        <v>3</v>
      </c>
      <c r="AF348" s="326">
        <f t="shared" ref="AF343:AF353" si="23">AB348+AC348+AD348+AE348</f>
        <v>12</v>
      </c>
      <c r="AG348" s="309" t="s">
        <v>619</v>
      </c>
      <c r="AH348" s="309" t="s">
        <v>14</v>
      </c>
      <c r="AI348" s="327">
        <v>13865378381</v>
      </c>
      <c r="AJ348" s="115"/>
      <c r="AK348" s="115"/>
      <c r="AL348" s="115"/>
      <c r="AM348" s="115"/>
      <c r="AN348" s="115"/>
      <c r="AO348" s="115"/>
      <c r="AP348" s="115"/>
      <c r="AQ348" s="115"/>
      <c r="AR348" s="115"/>
      <c r="AS348" s="115"/>
      <c r="AT348" s="115"/>
      <c r="AU348" s="115"/>
      <c r="AV348" s="115"/>
      <c r="AW348" s="115"/>
      <c r="AX348" s="115"/>
      <c r="AY348" s="115"/>
      <c r="AZ348" s="115"/>
      <c r="BA348" s="115"/>
      <c r="BB348" s="115"/>
      <c r="BC348" s="115"/>
      <c r="BD348" s="115"/>
      <c r="BE348" s="115"/>
      <c r="BF348" s="115"/>
      <c r="BG348" s="115"/>
      <c r="BH348" s="115"/>
      <c r="BI348" s="115"/>
      <c r="BJ348" s="115"/>
      <c r="BK348" s="115"/>
      <c r="BL348" s="115"/>
      <c r="BM348" s="115"/>
      <c r="BN348" s="115"/>
      <c r="BO348" s="115"/>
      <c r="BP348" s="115"/>
      <c r="BQ348" s="115"/>
      <c r="BR348" s="115"/>
      <c r="BS348" s="115"/>
      <c r="BT348" s="115"/>
      <c r="BU348" s="115"/>
      <c r="BV348" s="115"/>
      <c r="BW348" s="115"/>
      <c r="BX348" s="115"/>
      <c r="BY348" s="115"/>
      <c r="BZ348" s="115"/>
      <c r="CA348" s="115"/>
      <c r="CB348" s="115"/>
      <c r="CC348" s="115"/>
      <c r="CD348" s="115"/>
      <c r="CE348" s="115"/>
      <c r="CF348" s="115"/>
      <c r="CG348" s="115"/>
      <c r="CH348" s="115"/>
      <c r="CI348" s="115"/>
      <c r="CJ348" s="115"/>
      <c r="CK348" s="115"/>
      <c r="CL348" s="115"/>
      <c r="CM348" s="115"/>
      <c r="CN348" s="115"/>
      <c r="CO348" s="115"/>
      <c r="CP348" s="115"/>
      <c r="CQ348" s="115"/>
      <c r="CR348" s="115"/>
      <c r="CS348" s="115"/>
      <c r="CT348" s="115"/>
      <c r="CU348" s="115"/>
      <c r="CV348" s="115"/>
      <c r="CW348" s="115"/>
      <c r="CX348" s="115"/>
      <c r="CY348" s="115"/>
      <c r="CZ348" s="115"/>
      <c r="DA348" s="115"/>
      <c r="DB348" s="115"/>
      <c r="DC348" s="115"/>
      <c r="DD348" s="115"/>
      <c r="DE348" s="115"/>
      <c r="DF348" s="115"/>
      <c r="DG348" s="115"/>
      <c r="DH348" s="115"/>
      <c r="DI348" s="115"/>
      <c r="DJ348" s="115"/>
      <c r="DK348" s="115"/>
      <c r="DL348" s="115"/>
      <c r="DM348" s="115"/>
      <c r="DN348" s="115"/>
      <c r="DO348" s="115"/>
      <c r="DP348" s="115"/>
      <c r="DQ348" s="115"/>
      <c r="DR348" s="115"/>
      <c r="DS348" s="116"/>
    </row>
    <row r="349" spans="1:123" s="117" customFormat="1" ht="136.5" customHeight="1" x14ac:dyDescent="0.25">
      <c r="A349" s="105" t="s">
        <v>623</v>
      </c>
      <c r="B349" s="199">
        <v>11.1</v>
      </c>
      <c r="C349" s="106" t="s">
        <v>38</v>
      </c>
      <c r="D349" s="106" t="s">
        <v>624</v>
      </c>
      <c r="E349" s="106"/>
      <c r="F349" s="106"/>
      <c r="G349" s="106">
        <v>201747000017</v>
      </c>
      <c r="H349" s="106" t="s">
        <v>1044</v>
      </c>
      <c r="I349" s="303" t="s">
        <v>625</v>
      </c>
      <c r="J349" s="303" t="s">
        <v>626</v>
      </c>
      <c r="K349" s="304" t="s">
        <v>632</v>
      </c>
      <c r="L349" s="303">
        <v>30</v>
      </c>
      <c r="M349" s="303" t="s">
        <v>613</v>
      </c>
      <c r="N349" s="303">
        <v>3</v>
      </c>
      <c r="O349" s="303">
        <v>8</v>
      </c>
      <c r="P349" s="303">
        <v>11</v>
      </c>
      <c r="Q349" s="303">
        <v>8</v>
      </c>
      <c r="R349" s="303">
        <v>30</v>
      </c>
      <c r="S349" s="305" t="s">
        <v>345</v>
      </c>
      <c r="T349" s="305" t="s">
        <v>105</v>
      </c>
      <c r="U349" s="305" t="s">
        <v>96</v>
      </c>
      <c r="V349" s="306"/>
      <c r="W349" s="307" t="s">
        <v>628</v>
      </c>
      <c r="X349" s="308">
        <v>10000000</v>
      </c>
      <c r="Y349" s="305" t="s">
        <v>629</v>
      </c>
      <c r="Z349" s="305" t="s">
        <v>630</v>
      </c>
      <c r="AA349" s="305" t="s">
        <v>631</v>
      </c>
      <c r="AB349" s="324">
        <v>34</v>
      </c>
      <c r="AC349" s="325">
        <v>23</v>
      </c>
      <c r="AD349" s="325">
        <v>27</v>
      </c>
      <c r="AE349" s="325">
        <f>9+13+12+7</f>
        <v>41</v>
      </c>
      <c r="AF349" s="326">
        <f t="shared" si="23"/>
        <v>125</v>
      </c>
      <c r="AG349" s="309" t="s">
        <v>620</v>
      </c>
      <c r="AH349" s="309" t="s">
        <v>14</v>
      </c>
      <c r="AI349" s="327">
        <v>10000000</v>
      </c>
      <c r="AJ349" s="115"/>
      <c r="AK349" s="115"/>
      <c r="AL349" s="115"/>
      <c r="AM349" s="115"/>
      <c r="AN349" s="115"/>
      <c r="AO349" s="115"/>
      <c r="AP349" s="115"/>
      <c r="AQ349" s="115"/>
      <c r="AR349" s="115"/>
      <c r="AS349" s="115"/>
      <c r="AT349" s="115"/>
      <c r="AU349" s="115"/>
      <c r="AV349" s="115"/>
      <c r="AW349" s="115"/>
      <c r="AX349" s="115"/>
      <c r="AY349" s="115"/>
      <c r="AZ349" s="115"/>
      <c r="BA349" s="115"/>
      <c r="BB349" s="115"/>
      <c r="BC349" s="115"/>
      <c r="BD349" s="115"/>
      <c r="BE349" s="115"/>
      <c r="BF349" s="115"/>
      <c r="BG349" s="115"/>
      <c r="BH349" s="115"/>
      <c r="BI349" s="115"/>
      <c r="BJ349" s="115"/>
      <c r="BK349" s="115"/>
      <c r="BL349" s="115"/>
      <c r="BM349" s="115"/>
      <c r="BN349" s="115"/>
      <c r="BO349" s="115"/>
      <c r="BP349" s="115"/>
      <c r="BQ349" s="115"/>
      <c r="BR349" s="115"/>
      <c r="BS349" s="115"/>
      <c r="BT349" s="115"/>
      <c r="BU349" s="115"/>
      <c r="BV349" s="115"/>
      <c r="BW349" s="115"/>
      <c r="BX349" s="115"/>
      <c r="BY349" s="115"/>
      <c r="BZ349" s="115"/>
      <c r="CA349" s="115"/>
      <c r="CB349" s="115"/>
      <c r="CC349" s="115"/>
      <c r="CD349" s="115"/>
      <c r="CE349" s="115"/>
      <c r="CF349" s="115"/>
      <c r="CG349" s="115"/>
      <c r="CH349" s="115"/>
      <c r="CI349" s="115"/>
      <c r="CJ349" s="115"/>
      <c r="CK349" s="115"/>
      <c r="CL349" s="115"/>
      <c r="CM349" s="115"/>
      <c r="CN349" s="115"/>
      <c r="CO349" s="115"/>
      <c r="CP349" s="115"/>
      <c r="CQ349" s="115"/>
      <c r="CR349" s="115"/>
      <c r="CS349" s="115"/>
      <c r="CT349" s="115"/>
      <c r="CU349" s="115"/>
      <c r="CV349" s="115"/>
      <c r="CW349" s="115"/>
      <c r="CX349" s="115"/>
      <c r="CY349" s="115"/>
      <c r="CZ349" s="115"/>
      <c r="DA349" s="115"/>
      <c r="DB349" s="115"/>
      <c r="DC349" s="115"/>
      <c r="DD349" s="115"/>
      <c r="DE349" s="115"/>
      <c r="DF349" s="115"/>
      <c r="DG349" s="115"/>
      <c r="DH349" s="115"/>
      <c r="DI349" s="115"/>
      <c r="DJ349" s="115"/>
      <c r="DK349" s="115"/>
      <c r="DL349" s="115"/>
      <c r="DM349" s="115"/>
      <c r="DN349" s="115"/>
      <c r="DO349" s="115"/>
      <c r="DP349" s="115"/>
      <c r="DQ349" s="115"/>
      <c r="DR349" s="115"/>
      <c r="DS349" s="116"/>
    </row>
    <row r="350" spans="1:123" s="117" customFormat="1" ht="129" customHeight="1" x14ac:dyDescent="0.25">
      <c r="A350" s="105" t="s">
        <v>623</v>
      </c>
      <c r="B350" s="199">
        <v>12.1</v>
      </c>
      <c r="C350" s="106" t="s">
        <v>38</v>
      </c>
      <c r="D350" s="106" t="s">
        <v>624</v>
      </c>
      <c r="E350" s="106"/>
      <c r="F350" s="106"/>
      <c r="G350" s="106">
        <v>201747000017</v>
      </c>
      <c r="H350" s="106" t="s">
        <v>1044</v>
      </c>
      <c r="I350" s="303" t="s">
        <v>625</v>
      </c>
      <c r="J350" s="303" t="s">
        <v>626</v>
      </c>
      <c r="K350" s="304" t="s">
        <v>633</v>
      </c>
      <c r="L350" s="310">
        <v>117</v>
      </c>
      <c r="M350" s="303" t="s">
        <v>508</v>
      </c>
      <c r="N350" s="310">
        <v>33</v>
      </c>
      <c r="O350" s="310">
        <v>27</v>
      </c>
      <c r="P350" s="310">
        <v>28</v>
      </c>
      <c r="Q350" s="310">
        <v>29</v>
      </c>
      <c r="R350" s="303">
        <v>117</v>
      </c>
      <c r="S350" s="305" t="s">
        <v>345</v>
      </c>
      <c r="T350" s="305" t="s">
        <v>105</v>
      </c>
      <c r="U350" s="305" t="s">
        <v>96</v>
      </c>
      <c r="V350" s="306"/>
      <c r="W350" s="307" t="s">
        <v>628</v>
      </c>
      <c r="X350" s="308">
        <v>15000000</v>
      </c>
      <c r="Y350" s="305" t="s">
        <v>629</v>
      </c>
      <c r="Z350" s="305" t="s">
        <v>630</v>
      </c>
      <c r="AA350" s="305" t="s">
        <v>631</v>
      </c>
      <c r="AB350" s="324">
        <v>26</v>
      </c>
      <c r="AC350" s="325">
        <v>21</v>
      </c>
      <c r="AD350" s="325">
        <v>15</v>
      </c>
      <c r="AE350" s="325">
        <f>7+4</f>
        <v>11</v>
      </c>
      <c r="AF350" s="326">
        <f t="shared" si="23"/>
        <v>73</v>
      </c>
      <c r="AG350" s="309" t="s">
        <v>621</v>
      </c>
      <c r="AH350" s="309" t="s">
        <v>14</v>
      </c>
      <c r="AI350" s="327">
        <v>15000000</v>
      </c>
      <c r="AJ350" s="115"/>
      <c r="AK350" s="115"/>
      <c r="AL350" s="115"/>
      <c r="AM350" s="115"/>
      <c r="AN350" s="115"/>
      <c r="AO350" s="115"/>
      <c r="AP350" s="115"/>
      <c r="AQ350" s="115"/>
      <c r="AR350" s="115"/>
      <c r="AS350" s="115"/>
      <c r="AT350" s="115"/>
      <c r="AU350" s="115"/>
      <c r="AV350" s="115"/>
      <c r="AW350" s="115"/>
      <c r="AX350" s="115"/>
      <c r="AY350" s="115"/>
      <c r="AZ350" s="115"/>
      <c r="BA350" s="115"/>
      <c r="BB350" s="115"/>
      <c r="BC350" s="115"/>
      <c r="BD350" s="115"/>
      <c r="BE350" s="115"/>
      <c r="BF350" s="115"/>
      <c r="BG350" s="115"/>
      <c r="BH350" s="115"/>
      <c r="BI350" s="115"/>
      <c r="BJ350" s="115"/>
      <c r="BK350" s="115"/>
      <c r="BL350" s="115"/>
      <c r="BM350" s="115"/>
      <c r="BN350" s="115"/>
      <c r="BO350" s="115"/>
      <c r="BP350" s="115"/>
      <c r="BQ350" s="115"/>
      <c r="BR350" s="115"/>
      <c r="BS350" s="115"/>
      <c r="BT350" s="115"/>
      <c r="BU350" s="115"/>
      <c r="BV350" s="115"/>
      <c r="BW350" s="115"/>
      <c r="BX350" s="115"/>
      <c r="BY350" s="115"/>
      <c r="BZ350" s="115"/>
      <c r="CA350" s="115"/>
      <c r="CB350" s="115"/>
      <c r="CC350" s="115"/>
      <c r="CD350" s="115"/>
      <c r="CE350" s="115"/>
      <c r="CF350" s="115"/>
      <c r="CG350" s="115"/>
      <c r="CH350" s="115"/>
      <c r="CI350" s="115"/>
      <c r="CJ350" s="115"/>
      <c r="CK350" s="115"/>
      <c r="CL350" s="115"/>
      <c r="CM350" s="115"/>
      <c r="CN350" s="115"/>
      <c r="CO350" s="115"/>
      <c r="CP350" s="115"/>
      <c r="CQ350" s="115"/>
      <c r="CR350" s="115"/>
      <c r="CS350" s="115"/>
      <c r="CT350" s="115"/>
      <c r="CU350" s="115"/>
      <c r="CV350" s="115"/>
      <c r="CW350" s="115"/>
      <c r="CX350" s="115"/>
      <c r="CY350" s="115"/>
      <c r="CZ350" s="115"/>
      <c r="DA350" s="115"/>
      <c r="DB350" s="115"/>
      <c r="DC350" s="115"/>
      <c r="DD350" s="115"/>
      <c r="DE350" s="115"/>
      <c r="DF350" s="115"/>
      <c r="DG350" s="115"/>
      <c r="DH350" s="115"/>
      <c r="DI350" s="115"/>
      <c r="DJ350" s="115"/>
      <c r="DK350" s="115"/>
      <c r="DL350" s="115"/>
      <c r="DM350" s="115"/>
      <c r="DN350" s="115"/>
      <c r="DO350" s="115"/>
      <c r="DP350" s="115"/>
      <c r="DQ350" s="115"/>
      <c r="DR350" s="115"/>
      <c r="DS350" s="116"/>
    </row>
    <row r="351" spans="1:123" s="117" customFormat="1" ht="90" x14ac:dyDescent="0.25">
      <c r="A351" s="105" t="s">
        <v>623</v>
      </c>
      <c r="B351" s="199">
        <v>10.1</v>
      </c>
      <c r="C351" s="106" t="s">
        <v>38</v>
      </c>
      <c r="D351" s="106" t="s">
        <v>624</v>
      </c>
      <c r="E351" s="106"/>
      <c r="F351" s="106"/>
      <c r="G351" s="106">
        <v>201747000017</v>
      </c>
      <c r="H351" s="106" t="s">
        <v>1044</v>
      </c>
      <c r="I351" s="303" t="s">
        <v>634</v>
      </c>
      <c r="J351" s="303" t="s">
        <v>635</v>
      </c>
      <c r="K351" s="304" t="s">
        <v>636</v>
      </c>
      <c r="L351" s="303">
        <v>11</v>
      </c>
      <c r="M351" s="303" t="s">
        <v>508</v>
      </c>
      <c r="N351" s="303">
        <v>11</v>
      </c>
      <c r="O351" s="303">
        <v>11</v>
      </c>
      <c r="P351" s="303">
        <v>11</v>
      </c>
      <c r="Q351" s="303">
        <v>11</v>
      </c>
      <c r="R351" s="303">
        <v>44</v>
      </c>
      <c r="S351" s="305" t="s">
        <v>345</v>
      </c>
      <c r="T351" s="305" t="s">
        <v>105</v>
      </c>
      <c r="U351" s="305" t="s">
        <v>96</v>
      </c>
      <c r="V351" s="305"/>
      <c r="W351" s="307" t="s">
        <v>628</v>
      </c>
      <c r="X351" s="308">
        <v>4000000</v>
      </c>
      <c r="Y351" s="305" t="s">
        <v>637</v>
      </c>
      <c r="Z351" s="305" t="s">
        <v>638</v>
      </c>
      <c r="AA351" s="305" t="s">
        <v>639</v>
      </c>
      <c r="AB351" s="324">
        <f>5+4</f>
        <v>9</v>
      </c>
      <c r="AC351" s="325">
        <f>5+4</f>
        <v>9</v>
      </c>
      <c r="AD351" s="325">
        <f>5+4+4</f>
        <v>13</v>
      </c>
      <c r="AE351" s="325">
        <f>5+4+1</f>
        <v>10</v>
      </c>
      <c r="AF351" s="326">
        <f t="shared" si="23"/>
        <v>41</v>
      </c>
      <c r="AG351" s="309" t="s">
        <v>1064</v>
      </c>
      <c r="AH351" s="309" t="s">
        <v>14</v>
      </c>
      <c r="AI351" s="327">
        <v>4000000</v>
      </c>
      <c r="AJ351" s="115"/>
      <c r="AK351" s="115"/>
      <c r="AL351" s="115"/>
      <c r="AM351" s="115"/>
      <c r="AN351" s="115"/>
      <c r="AO351" s="115"/>
      <c r="AP351" s="115"/>
      <c r="AQ351" s="115"/>
      <c r="AR351" s="115"/>
      <c r="AS351" s="115"/>
      <c r="AT351" s="115"/>
      <c r="AU351" s="115"/>
      <c r="AV351" s="115"/>
      <c r="AW351" s="115"/>
      <c r="AX351" s="115"/>
      <c r="AY351" s="115"/>
      <c r="AZ351" s="115"/>
      <c r="BA351" s="115"/>
      <c r="BB351" s="115"/>
      <c r="BC351" s="115"/>
      <c r="BD351" s="115"/>
      <c r="BE351" s="115"/>
      <c r="BF351" s="115"/>
      <c r="BG351" s="115"/>
      <c r="BH351" s="115"/>
      <c r="BI351" s="115"/>
      <c r="BJ351" s="115"/>
      <c r="BK351" s="115"/>
      <c r="BL351" s="115"/>
      <c r="BM351" s="115"/>
      <c r="BN351" s="115"/>
      <c r="BO351" s="115"/>
      <c r="BP351" s="115"/>
      <c r="BQ351" s="115"/>
      <c r="BR351" s="115"/>
      <c r="BS351" s="115"/>
      <c r="BT351" s="115"/>
      <c r="BU351" s="115"/>
      <c r="BV351" s="115"/>
      <c r="BW351" s="115"/>
      <c r="BX351" s="115"/>
      <c r="BY351" s="115"/>
      <c r="BZ351" s="115"/>
      <c r="CA351" s="115"/>
      <c r="CB351" s="115"/>
      <c r="CC351" s="115"/>
      <c r="CD351" s="115"/>
      <c r="CE351" s="115"/>
      <c r="CF351" s="115"/>
      <c r="CG351" s="115"/>
      <c r="CH351" s="115"/>
      <c r="CI351" s="115"/>
      <c r="CJ351" s="115"/>
      <c r="CK351" s="115"/>
      <c r="CL351" s="115"/>
      <c r="CM351" s="115"/>
      <c r="CN351" s="115"/>
      <c r="CO351" s="115"/>
      <c r="CP351" s="115"/>
      <c r="CQ351" s="115"/>
      <c r="CR351" s="115"/>
      <c r="CS351" s="115"/>
      <c r="CT351" s="115"/>
      <c r="CU351" s="115"/>
      <c r="CV351" s="115"/>
      <c r="CW351" s="115"/>
      <c r="CX351" s="115"/>
      <c r="CY351" s="115"/>
      <c r="CZ351" s="115"/>
      <c r="DA351" s="115"/>
      <c r="DB351" s="115"/>
      <c r="DC351" s="115"/>
      <c r="DD351" s="115"/>
      <c r="DE351" s="115"/>
      <c r="DF351" s="115"/>
      <c r="DG351" s="115"/>
      <c r="DH351" s="115"/>
      <c r="DI351" s="115"/>
      <c r="DJ351" s="115"/>
      <c r="DK351" s="115"/>
      <c r="DL351" s="115"/>
      <c r="DM351" s="115"/>
      <c r="DN351" s="115"/>
      <c r="DO351" s="115"/>
      <c r="DP351" s="115"/>
      <c r="DQ351" s="115"/>
      <c r="DR351" s="115"/>
      <c r="DS351" s="116"/>
    </row>
    <row r="352" spans="1:123" s="117" customFormat="1" ht="90" x14ac:dyDescent="0.25">
      <c r="A352" s="105" t="s">
        <v>623</v>
      </c>
      <c r="B352" s="199">
        <v>10.1</v>
      </c>
      <c r="C352" s="106" t="s">
        <v>38</v>
      </c>
      <c r="D352" s="106" t="s">
        <v>624</v>
      </c>
      <c r="E352" s="106"/>
      <c r="F352" s="106"/>
      <c r="G352" s="106">
        <v>201747000017</v>
      </c>
      <c r="H352" s="106" t="s">
        <v>1044</v>
      </c>
      <c r="I352" s="303" t="s">
        <v>634</v>
      </c>
      <c r="J352" s="303" t="s">
        <v>635</v>
      </c>
      <c r="K352" s="304" t="s">
        <v>640</v>
      </c>
      <c r="L352" s="303">
        <v>229</v>
      </c>
      <c r="M352" s="303" t="s">
        <v>613</v>
      </c>
      <c r="N352" s="303">
        <v>49</v>
      </c>
      <c r="O352" s="303">
        <v>49</v>
      </c>
      <c r="P352" s="303">
        <v>65</v>
      </c>
      <c r="Q352" s="303">
        <v>66</v>
      </c>
      <c r="R352" s="303">
        <v>229</v>
      </c>
      <c r="S352" s="305" t="s">
        <v>345</v>
      </c>
      <c r="T352" s="305" t="s">
        <v>105</v>
      </c>
      <c r="U352" s="305" t="s">
        <v>96</v>
      </c>
      <c r="V352" s="305"/>
      <c r="W352" s="307" t="s">
        <v>628</v>
      </c>
      <c r="X352" s="308">
        <v>10000000</v>
      </c>
      <c r="Y352" s="305" t="s">
        <v>641</v>
      </c>
      <c r="Z352" s="305" t="s">
        <v>642</v>
      </c>
      <c r="AA352" s="305" t="s">
        <v>643</v>
      </c>
      <c r="AB352" s="324">
        <v>33</v>
      </c>
      <c r="AC352" s="325">
        <f>33+7+5+33</f>
        <v>78</v>
      </c>
      <c r="AD352" s="325">
        <f>33+11+5</f>
        <v>49</v>
      </c>
      <c r="AE352" s="325">
        <f>33+3+9+4</f>
        <v>49</v>
      </c>
      <c r="AF352" s="326">
        <f t="shared" si="23"/>
        <v>209</v>
      </c>
      <c r="AG352" s="309" t="s">
        <v>622</v>
      </c>
      <c r="AH352" s="309" t="s">
        <v>14</v>
      </c>
      <c r="AI352" s="327">
        <v>10000000</v>
      </c>
      <c r="AJ352" s="115"/>
      <c r="AK352" s="115"/>
      <c r="AL352" s="115"/>
      <c r="AM352" s="115"/>
      <c r="AN352" s="115"/>
      <c r="AO352" s="115"/>
      <c r="AP352" s="115"/>
      <c r="AQ352" s="115"/>
      <c r="AR352" s="115"/>
      <c r="AS352" s="115"/>
      <c r="AT352" s="115"/>
      <c r="AU352" s="115"/>
      <c r="AV352" s="115"/>
      <c r="AW352" s="115"/>
      <c r="AX352" s="115"/>
      <c r="AY352" s="115"/>
      <c r="AZ352" s="115"/>
      <c r="BA352" s="115"/>
      <c r="BB352" s="115"/>
      <c r="BC352" s="115"/>
      <c r="BD352" s="115"/>
      <c r="BE352" s="115"/>
      <c r="BF352" s="115"/>
      <c r="BG352" s="115"/>
      <c r="BH352" s="115"/>
      <c r="BI352" s="115"/>
      <c r="BJ352" s="115"/>
      <c r="BK352" s="115"/>
      <c r="BL352" s="115"/>
      <c r="BM352" s="115"/>
      <c r="BN352" s="115"/>
      <c r="BO352" s="115"/>
      <c r="BP352" s="115"/>
      <c r="BQ352" s="115"/>
      <c r="BR352" s="115"/>
      <c r="BS352" s="115"/>
      <c r="BT352" s="115"/>
      <c r="BU352" s="115"/>
      <c r="BV352" s="115"/>
      <c r="BW352" s="115"/>
      <c r="BX352" s="115"/>
      <c r="BY352" s="115"/>
      <c r="BZ352" s="115"/>
      <c r="CA352" s="115"/>
      <c r="CB352" s="115"/>
      <c r="CC352" s="115"/>
      <c r="CD352" s="115"/>
      <c r="CE352" s="115"/>
      <c r="CF352" s="115"/>
      <c r="CG352" s="115"/>
      <c r="CH352" s="115"/>
      <c r="CI352" s="115"/>
      <c r="CJ352" s="115"/>
      <c r="CK352" s="115"/>
      <c r="CL352" s="115"/>
      <c r="CM352" s="115"/>
      <c r="CN352" s="115"/>
      <c r="CO352" s="115"/>
      <c r="CP352" s="115"/>
      <c r="CQ352" s="115"/>
      <c r="CR352" s="115"/>
      <c r="CS352" s="115"/>
      <c r="CT352" s="115"/>
      <c r="CU352" s="115"/>
      <c r="CV352" s="115"/>
      <c r="CW352" s="115"/>
      <c r="CX352" s="115"/>
      <c r="CY352" s="115"/>
      <c r="CZ352" s="115"/>
      <c r="DA352" s="115"/>
      <c r="DB352" s="115"/>
      <c r="DC352" s="115"/>
      <c r="DD352" s="115"/>
      <c r="DE352" s="115"/>
      <c r="DF352" s="115"/>
      <c r="DG352" s="115"/>
      <c r="DH352" s="115"/>
      <c r="DI352" s="115"/>
      <c r="DJ352" s="115"/>
      <c r="DK352" s="115"/>
      <c r="DL352" s="115"/>
      <c r="DM352" s="115"/>
      <c r="DN352" s="115"/>
      <c r="DO352" s="115"/>
      <c r="DP352" s="115"/>
      <c r="DQ352" s="115"/>
      <c r="DR352" s="115"/>
      <c r="DS352" s="116"/>
    </row>
    <row r="353" spans="1:123" s="117" customFormat="1" ht="90" x14ac:dyDescent="0.25">
      <c r="A353" s="105" t="s">
        <v>623</v>
      </c>
      <c r="B353" s="199">
        <v>10.1</v>
      </c>
      <c r="C353" s="106" t="s">
        <v>38</v>
      </c>
      <c r="D353" s="106" t="s">
        <v>624</v>
      </c>
      <c r="E353" s="106"/>
      <c r="F353" s="106"/>
      <c r="G353" s="106">
        <v>201747000017</v>
      </c>
      <c r="H353" s="106" t="s">
        <v>1044</v>
      </c>
      <c r="I353" s="303" t="s">
        <v>634</v>
      </c>
      <c r="J353" s="303" t="s">
        <v>635</v>
      </c>
      <c r="K353" s="304" t="s">
        <v>644</v>
      </c>
      <c r="L353" s="303">
        <v>132</v>
      </c>
      <c r="M353" s="303" t="s">
        <v>613</v>
      </c>
      <c r="N353" s="303">
        <v>50</v>
      </c>
      <c r="O353" s="303">
        <v>50</v>
      </c>
      <c r="P353" s="303">
        <v>66</v>
      </c>
      <c r="Q353" s="303">
        <v>67</v>
      </c>
      <c r="R353" s="303">
        <v>233</v>
      </c>
      <c r="S353" s="305" t="s">
        <v>345</v>
      </c>
      <c r="T353" s="305" t="s">
        <v>105</v>
      </c>
      <c r="U353" s="305" t="s">
        <v>96</v>
      </c>
      <c r="V353" s="305"/>
      <c r="W353" s="307" t="s">
        <v>628</v>
      </c>
      <c r="X353" s="308">
        <v>15000000</v>
      </c>
      <c r="Y353" s="305" t="s">
        <v>645</v>
      </c>
      <c r="Z353" s="305" t="s">
        <v>646</v>
      </c>
      <c r="AA353" s="305" t="s">
        <v>647</v>
      </c>
      <c r="AB353" s="324">
        <f>39+104+2</f>
        <v>145</v>
      </c>
      <c r="AC353" s="325">
        <f>7+49+10</f>
        <v>66</v>
      </c>
      <c r="AD353" s="325">
        <f>36+13</f>
        <v>49</v>
      </c>
      <c r="AE353" s="325">
        <f>20+108+11</f>
        <v>139</v>
      </c>
      <c r="AF353" s="326">
        <f t="shared" si="23"/>
        <v>399</v>
      </c>
      <c r="AG353" s="309" t="s">
        <v>622</v>
      </c>
      <c r="AH353" s="309" t="s">
        <v>14</v>
      </c>
      <c r="AI353" s="327">
        <v>15000000</v>
      </c>
      <c r="AJ353" s="115"/>
      <c r="AK353" s="115"/>
      <c r="AL353" s="115"/>
      <c r="AM353" s="115"/>
      <c r="AN353" s="115"/>
      <c r="AO353" s="115"/>
      <c r="AP353" s="115"/>
      <c r="AQ353" s="115"/>
      <c r="AR353" s="115"/>
      <c r="AS353" s="115"/>
      <c r="AT353" s="115"/>
      <c r="AU353" s="115"/>
      <c r="AV353" s="115"/>
      <c r="AW353" s="115"/>
      <c r="AX353" s="115"/>
      <c r="AY353" s="115"/>
      <c r="AZ353" s="115"/>
      <c r="BA353" s="115"/>
      <c r="BB353" s="115"/>
      <c r="BC353" s="115"/>
      <c r="BD353" s="115"/>
      <c r="BE353" s="115"/>
      <c r="BF353" s="115"/>
      <c r="BG353" s="115"/>
      <c r="BH353" s="115"/>
      <c r="BI353" s="115"/>
      <c r="BJ353" s="115"/>
      <c r="BK353" s="115"/>
      <c r="BL353" s="115"/>
      <c r="BM353" s="115"/>
      <c r="BN353" s="115"/>
      <c r="BO353" s="115"/>
      <c r="BP353" s="115"/>
      <c r="BQ353" s="115"/>
      <c r="BR353" s="115"/>
      <c r="BS353" s="115"/>
      <c r="BT353" s="115"/>
      <c r="BU353" s="115"/>
      <c r="BV353" s="115"/>
      <c r="BW353" s="115"/>
      <c r="BX353" s="115"/>
      <c r="BY353" s="115"/>
      <c r="BZ353" s="115"/>
      <c r="CA353" s="115"/>
      <c r="CB353" s="115"/>
      <c r="CC353" s="115"/>
      <c r="CD353" s="115"/>
      <c r="CE353" s="115"/>
      <c r="CF353" s="115"/>
      <c r="CG353" s="115"/>
      <c r="CH353" s="115"/>
      <c r="CI353" s="115"/>
      <c r="CJ353" s="115"/>
      <c r="CK353" s="115"/>
      <c r="CL353" s="115"/>
      <c r="CM353" s="115"/>
      <c r="CN353" s="115"/>
      <c r="CO353" s="115"/>
      <c r="CP353" s="115"/>
      <c r="CQ353" s="115"/>
      <c r="CR353" s="115"/>
      <c r="CS353" s="115"/>
      <c r="CT353" s="115"/>
      <c r="CU353" s="115"/>
      <c r="CV353" s="115"/>
      <c r="CW353" s="115"/>
      <c r="CX353" s="115"/>
      <c r="CY353" s="115"/>
      <c r="CZ353" s="115"/>
      <c r="DA353" s="115"/>
      <c r="DB353" s="115"/>
      <c r="DC353" s="115"/>
      <c r="DD353" s="115"/>
      <c r="DE353" s="115"/>
      <c r="DF353" s="115"/>
      <c r="DG353" s="115"/>
      <c r="DH353" s="115"/>
      <c r="DI353" s="115"/>
      <c r="DJ353" s="115"/>
      <c r="DK353" s="115"/>
      <c r="DL353" s="115"/>
      <c r="DM353" s="115"/>
      <c r="DN353" s="115"/>
      <c r="DO353" s="115"/>
      <c r="DP353" s="115"/>
      <c r="DQ353" s="115"/>
      <c r="DR353" s="115"/>
      <c r="DS353" s="116"/>
    </row>
    <row r="354" spans="1:123" s="117" customFormat="1" ht="133.5" customHeight="1" x14ac:dyDescent="0.25">
      <c r="A354" s="105" t="s">
        <v>623</v>
      </c>
      <c r="B354" s="199">
        <v>10.1</v>
      </c>
      <c r="C354" s="106" t="s">
        <v>38</v>
      </c>
      <c r="D354" s="106" t="s">
        <v>624</v>
      </c>
      <c r="E354" s="106"/>
      <c r="F354" s="106"/>
      <c r="G354" s="106">
        <v>201747000017</v>
      </c>
      <c r="H354" s="106" t="s">
        <v>1044</v>
      </c>
      <c r="I354" s="106" t="s">
        <v>882</v>
      </c>
      <c r="J354" s="106" t="s">
        <v>894</v>
      </c>
      <c r="K354" s="321" t="s">
        <v>895</v>
      </c>
      <c r="L354" s="106">
        <v>100</v>
      </c>
      <c r="M354" s="106" t="s">
        <v>106</v>
      </c>
      <c r="N354" s="311">
        <v>25</v>
      </c>
      <c r="O354" s="311">
        <v>25</v>
      </c>
      <c r="P354" s="311">
        <v>25</v>
      </c>
      <c r="Q354" s="311">
        <v>25</v>
      </c>
      <c r="R354" s="311">
        <v>100</v>
      </c>
      <c r="S354" s="109" t="s">
        <v>345</v>
      </c>
      <c r="T354" s="109" t="s">
        <v>105</v>
      </c>
      <c r="U354" s="109" t="s">
        <v>96</v>
      </c>
      <c r="V354" s="109"/>
      <c r="W354" s="109" t="s">
        <v>14</v>
      </c>
      <c r="X354" s="207">
        <v>0</v>
      </c>
      <c r="Y354" s="109" t="s">
        <v>87</v>
      </c>
      <c r="Z354" s="109" t="s">
        <v>648</v>
      </c>
      <c r="AA354" s="109" t="s">
        <v>649</v>
      </c>
      <c r="AB354" s="311">
        <v>25</v>
      </c>
      <c r="AC354" s="311">
        <v>25</v>
      </c>
      <c r="AD354" s="311">
        <v>25</v>
      </c>
      <c r="AE354" s="311">
        <v>25</v>
      </c>
      <c r="AF354" s="311">
        <v>100</v>
      </c>
      <c r="AG354" s="113" t="s">
        <v>622</v>
      </c>
      <c r="AH354" s="109" t="s">
        <v>14</v>
      </c>
      <c r="AI354" s="114"/>
      <c r="AJ354" s="115"/>
      <c r="AK354" s="115"/>
      <c r="AL354" s="115"/>
      <c r="AM354" s="115"/>
      <c r="AN354" s="115"/>
      <c r="AO354" s="115"/>
      <c r="AP354" s="115"/>
      <c r="AQ354" s="115"/>
      <c r="AR354" s="115"/>
      <c r="AS354" s="115"/>
      <c r="AT354" s="115"/>
      <c r="AU354" s="115"/>
      <c r="AV354" s="115"/>
      <c r="AW354" s="115"/>
      <c r="AX354" s="115"/>
      <c r="AY354" s="115"/>
      <c r="AZ354" s="115"/>
      <c r="BA354" s="115"/>
      <c r="BB354" s="115"/>
      <c r="BC354" s="115"/>
      <c r="BD354" s="115"/>
      <c r="BE354" s="115"/>
      <c r="BF354" s="115"/>
      <c r="BG354" s="115"/>
      <c r="BH354" s="115"/>
      <c r="BI354" s="115"/>
      <c r="BJ354" s="115"/>
      <c r="BK354" s="115"/>
      <c r="BL354" s="115"/>
      <c r="BM354" s="115"/>
      <c r="BN354" s="115"/>
      <c r="BO354" s="115"/>
      <c r="BP354" s="115"/>
      <c r="BQ354" s="115"/>
      <c r="BR354" s="115"/>
      <c r="BS354" s="115"/>
      <c r="BT354" s="115"/>
      <c r="BU354" s="115"/>
      <c r="BV354" s="115"/>
      <c r="BW354" s="115"/>
      <c r="BX354" s="115"/>
      <c r="BY354" s="115"/>
      <c r="BZ354" s="115"/>
      <c r="CA354" s="115"/>
      <c r="CB354" s="115"/>
      <c r="CC354" s="115"/>
      <c r="CD354" s="115"/>
      <c r="CE354" s="115"/>
      <c r="CF354" s="115"/>
      <c r="CG354" s="115"/>
      <c r="CH354" s="115"/>
      <c r="CI354" s="115"/>
      <c r="CJ354" s="115"/>
      <c r="CK354" s="115"/>
      <c r="CL354" s="115"/>
      <c r="CM354" s="115"/>
      <c r="CN354" s="115"/>
      <c r="CO354" s="115"/>
      <c r="CP354" s="115"/>
      <c r="CQ354" s="115"/>
      <c r="CR354" s="115"/>
      <c r="CS354" s="115"/>
      <c r="CT354" s="115"/>
      <c r="CU354" s="115"/>
      <c r="CV354" s="115"/>
      <c r="CW354" s="115"/>
      <c r="CX354" s="115"/>
      <c r="CY354" s="115"/>
      <c r="CZ354" s="115"/>
      <c r="DA354" s="115"/>
      <c r="DB354" s="115"/>
      <c r="DC354" s="115"/>
      <c r="DD354" s="115"/>
      <c r="DE354" s="115"/>
      <c r="DF354" s="115"/>
      <c r="DG354" s="115"/>
      <c r="DH354" s="115"/>
      <c r="DI354" s="115"/>
      <c r="DJ354" s="115"/>
      <c r="DK354" s="115"/>
      <c r="DL354" s="115"/>
      <c r="DM354" s="115"/>
      <c r="DN354" s="115"/>
      <c r="DO354" s="115"/>
      <c r="DP354" s="115"/>
      <c r="DQ354" s="115"/>
      <c r="DR354" s="115"/>
      <c r="DS354" s="116"/>
    </row>
    <row r="355" spans="1:123" s="117" customFormat="1" ht="90" x14ac:dyDescent="0.25">
      <c r="A355" s="105" t="s">
        <v>623</v>
      </c>
      <c r="B355" s="199">
        <v>10.1</v>
      </c>
      <c r="C355" s="106" t="s">
        <v>38</v>
      </c>
      <c r="D355" s="106" t="s">
        <v>624</v>
      </c>
      <c r="E355" s="106"/>
      <c r="F355" s="106"/>
      <c r="G355" s="106">
        <v>201747000017</v>
      </c>
      <c r="H355" s="106" t="s">
        <v>1044</v>
      </c>
      <c r="I355" s="106" t="s">
        <v>883</v>
      </c>
      <c r="J355" s="106" t="s">
        <v>896</v>
      </c>
      <c r="K355" s="108" t="s">
        <v>897</v>
      </c>
      <c r="L355" s="106">
        <v>110</v>
      </c>
      <c r="M355" s="106" t="s">
        <v>508</v>
      </c>
      <c r="N355" s="106">
        <v>22</v>
      </c>
      <c r="O355" s="106">
        <v>33</v>
      </c>
      <c r="P355" s="106">
        <v>27</v>
      </c>
      <c r="Q355" s="106">
        <v>28</v>
      </c>
      <c r="R355" s="106">
        <v>110</v>
      </c>
      <c r="S355" s="109" t="s">
        <v>345</v>
      </c>
      <c r="T355" s="109" t="s">
        <v>105</v>
      </c>
      <c r="U355" s="109" t="s">
        <v>96</v>
      </c>
      <c r="V355" s="109"/>
      <c r="W355" s="172" t="s">
        <v>628</v>
      </c>
      <c r="X355" s="207">
        <v>330000000</v>
      </c>
      <c r="Y355" s="109" t="s">
        <v>87</v>
      </c>
      <c r="Z355" s="109" t="s">
        <v>648</v>
      </c>
      <c r="AA355" s="109" t="s">
        <v>649</v>
      </c>
      <c r="AB355" s="313">
        <v>10</v>
      </c>
      <c r="AC355" s="313">
        <v>10</v>
      </c>
      <c r="AD355" s="166">
        <v>70</v>
      </c>
      <c r="AE355" s="166">
        <v>30</v>
      </c>
      <c r="AF355" s="294">
        <f t="shared" ref="AF355:AF372" si="24">AB355+AC355+AD355+AE355</f>
        <v>120</v>
      </c>
      <c r="AG355" s="113" t="s">
        <v>622</v>
      </c>
      <c r="AH355" s="172" t="s">
        <v>628</v>
      </c>
      <c r="AI355" s="114"/>
      <c r="AJ355" s="115"/>
      <c r="AK355" s="115"/>
      <c r="AL355" s="115"/>
      <c r="AM355" s="115"/>
      <c r="AN355" s="115"/>
      <c r="AO355" s="115"/>
      <c r="AP355" s="115"/>
      <c r="AQ355" s="115"/>
      <c r="AR355" s="115"/>
      <c r="AS355" s="115"/>
      <c r="AT355" s="115"/>
      <c r="AU355" s="115"/>
      <c r="AV355" s="115"/>
      <c r="AW355" s="115"/>
      <c r="AX355" s="115"/>
      <c r="AY355" s="115"/>
      <c r="AZ355" s="115"/>
      <c r="BA355" s="115"/>
      <c r="BB355" s="115"/>
      <c r="BC355" s="115"/>
      <c r="BD355" s="115"/>
      <c r="BE355" s="115"/>
      <c r="BF355" s="115"/>
      <c r="BG355" s="115"/>
      <c r="BH355" s="115"/>
      <c r="BI355" s="115"/>
      <c r="BJ355" s="115"/>
      <c r="BK355" s="115"/>
      <c r="BL355" s="115"/>
      <c r="BM355" s="115"/>
      <c r="BN355" s="115"/>
      <c r="BO355" s="115"/>
      <c r="BP355" s="115"/>
      <c r="BQ355" s="115"/>
      <c r="BR355" s="115"/>
      <c r="BS355" s="115"/>
      <c r="BT355" s="115"/>
      <c r="BU355" s="115"/>
      <c r="BV355" s="115"/>
      <c r="BW355" s="115"/>
      <c r="BX355" s="115"/>
      <c r="BY355" s="115"/>
      <c r="BZ355" s="115"/>
      <c r="CA355" s="115"/>
      <c r="CB355" s="115"/>
      <c r="CC355" s="115"/>
      <c r="CD355" s="115"/>
      <c r="CE355" s="115"/>
      <c r="CF355" s="115"/>
      <c r="CG355" s="115"/>
      <c r="CH355" s="115"/>
      <c r="CI355" s="115"/>
      <c r="CJ355" s="115"/>
      <c r="CK355" s="115"/>
      <c r="CL355" s="115"/>
      <c r="CM355" s="115"/>
      <c r="CN355" s="115"/>
      <c r="CO355" s="115"/>
      <c r="CP355" s="115"/>
      <c r="CQ355" s="115"/>
      <c r="CR355" s="115"/>
      <c r="CS355" s="115"/>
      <c r="CT355" s="115"/>
      <c r="CU355" s="115"/>
      <c r="CV355" s="115"/>
      <c r="CW355" s="115"/>
      <c r="CX355" s="115"/>
      <c r="CY355" s="115"/>
      <c r="CZ355" s="115"/>
      <c r="DA355" s="115"/>
      <c r="DB355" s="115"/>
      <c r="DC355" s="115"/>
      <c r="DD355" s="115"/>
      <c r="DE355" s="115"/>
      <c r="DF355" s="115"/>
      <c r="DG355" s="115"/>
      <c r="DH355" s="115"/>
      <c r="DI355" s="115"/>
      <c r="DJ355" s="115"/>
      <c r="DK355" s="115"/>
      <c r="DL355" s="115"/>
      <c r="DM355" s="115"/>
      <c r="DN355" s="115"/>
      <c r="DO355" s="115"/>
      <c r="DP355" s="115"/>
      <c r="DQ355" s="115"/>
      <c r="DR355" s="115"/>
      <c r="DS355" s="116"/>
    </row>
    <row r="356" spans="1:123" s="117" customFormat="1" ht="120" x14ac:dyDescent="0.25">
      <c r="A356" s="105" t="s">
        <v>623</v>
      </c>
      <c r="B356" s="199">
        <v>10.1</v>
      </c>
      <c r="C356" s="106" t="s">
        <v>38</v>
      </c>
      <c r="D356" s="106" t="s">
        <v>624</v>
      </c>
      <c r="E356" s="106"/>
      <c r="F356" s="106"/>
      <c r="G356" s="106">
        <v>201747000017</v>
      </c>
      <c r="H356" s="106" t="s">
        <v>1044</v>
      </c>
      <c r="I356" s="106" t="s">
        <v>884</v>
      </c>
      <c r="J356" s="106" t="s">
        <v>898</v>
      </c>
      <c r="K356" s="108" t="s">
        <v>1072</v>
      </c>
      <c r="L356" s="106">
        <v>5</v>
      </c>
      <c r="M356" s="106" t="s">
        <v>155</v>
      </c>
      <c r="N356" s="106">
        <v>0</v>
      </c>
      <c r="O356" s="106">
        <v>0</v>
      </c>
      <c r="P356" s="106">
        <v>5</v>
      </c>
      <c r="Q356" s="106">
        <v>0</v>
      </c>
      <c r="R356" s="106">
        <v>5</v>
      </c>
      <c r="S356" s="109" t="s">
        <v>345</v>
      </c>
      <c r="T356" s="109" t="s">
        <v>105</v>
      </c>
      <c r="U356" s="109" t="s">
        <v>96</v>
      </c>
      <c r="V356" s="109"/>
      <c r="W356" s="109"/>
      <c r="X356" s="207">
        <v>0</v>
      </c>
      <c r="Y356" s="109" t="s">
        <v>87</v>
      </c>
      <c r="Z356" s="109" t="s">
        <v>648</v>
      </c>
      <c r="AA356" s="109" t="s">
        <v>649</v>
      </c>
      <c r="AB356" s="302">
        <v>0</v>
      </c>
      <c r="AC356" s="302">
        <v>0</v>
      </c>
      <c r="AD356" s="166">
        <v>5</v>
      </c>
      <c r="AE356" s="166">
        <v>5</v>
      </c>
      <c r="AF356" s="294">
        <f t="shared" si="24"/>
        <v>10</v>
      </c>
      <c r="AG356" s="113" t="s">
        <v>622</v>
      </c>
      <c r="AH356" s="113" t="s">
        <v>14</v>
      </c>
      <c r="AI356" s="114"/>
      <c r="AJ356" s="115"/>
      <c r="AK356" s="115"/>
      <c r="AL356" s="115"/>
      <c r="AM356" s="115"/>
      <c r="AN356" s="115"/>
      <c r="AO356" s="115"/>
      <c r="AP356" s="115"/>
      <c r="AQ356" s="115"/>
      <c r="AR356" s="115"/>
      <c r="AS356" s="115"/>
      <c r="AT356" s="115"/>
      <c r="AU356" s="115"/>
      <c r="AV356" s="115"/>
      <c r="AW356" s="115"/>
      <c r="AX356" s="115"/>
      <c r="AY356" s="115"/>
      <c r="AZ356" s="115"/>
      <c r="BA356" s="115"/>
      <c r="BB356" s="115"/>
      <c r="BC356" s="115"/>
      <c r="BD356" s="115"/>
      <c r="BE356" s="115"/>
      <c r="BF356" s="115"/>
      <c r="BG356" s="115"/>
      <c r="BH356" s="115"/>
      <c r="BI356" s="115"/>
      <c r="BJ356" s="115"/>
      <c r="BK356" s="115"/>
      <c r="BL356" s="115"/>
      <c r="BM356" s="115"/>
      <c r="BN356" s="115"/>
      <c r="BO356" s="115"/>
      <c r="BP356" s="115"/>
      <c r="BQ356" s="115"/>
      <c r="BR356" s="115"/>
      <c r="BS356" s="115"/>
      <c r="BT356" s="115"/>
      <c r="BU356" s="115"/>
      <c r="BV356" s="115"/>
      <c r="BW356" s="115"/>
      <c r="BX356" s="115"/>
      <c r="BY356" s="115"/>
      <c r="BZ356" s="115"/>
      <c r="CA356" s="115"/>
      <c r="CB356" s="115"/>
      <c r="CC356" s="115"/>
      <c r="CD356" s="115"/>
      <c r="CE356" s="115"/>
      <c r="CF356" s="115"/>
      <c r="CG356" s="115"/>
      <c r="CH356" s="115"/>
      <c r="CI356" s="115"/>
      <c r="CJ356" s="115"/>
      <c r="CK356" s="115"/>
      <c r="CL356" s="115"/>
      <c r="CM356" s="115"/>
      <c r="CN356" s="115"/>
      <c r="CO356" s="115"/>
      <c r="CP356" s="115"/>
      <c r="CQ356" s="115"/>
      <c r="CR356" s="115"/>
      <c r="CS356" s="115"/>
      <c r="CT356" s="115"/>
      <c r="CU356" s="115"/>
      <c r="CV356" s="115"/>
      <c r="CW356" s="115"/>
      <c r="CX356" s="115"/>
      <c r="CY356" s="115"/>
      <c r="CZ356" s="115"/>
      <c r="DA356" s="115"/>
      <c r="DB356" s="115"/>
      <c r="DC356" s="115"/>
      <c r="DD356" s="115"/>
      <c r="DE356" s="115"/>
      <c r="DF356" s="115"/>
      <c r="DG356" s="115"/>
      <c r="DH356" s="115"/>
      <c r="DI356" s="115"/>
      <c r="DJ356" s="115"/>
      <c r="DK356" s="115"/>
      <c r="DL356" s="115"/>
      <c r="DM356" s="115"/>
      <c r="DN356" s="115"/>
      <c r="DO356" s="115"/>
      <c r="DP356" s="115"/>
      <c r="DQ356" s="115"/>
      <c r="DR356" s="115"/>
      <c r="DS356" s="116"/>
    </row>
    <row r="357" spans="1:123" s="117" customFormat="1" ht="90" x14ac:dyDescent="0.25">
      <c r="A357" s="105" t="s">
        <v>623</v>
      </c>
      <c r="B357" s="199">
        <v>10.1</v>
      </c>
      <c r="C357" s="106" t="s">
        <v>38</v>
      </c>
      <c r="D357" s="106" t="s">
        <v>624</v>
      </c>
      <c r="E357" s="106"/>
      <c r="F357" s="106"/>
      <c r="G357" s="106">
        <v>201747000017</v>
      </c>
      <c r="H357" s="106" t="s">
        <v>1044</v>
      </c>
      <c r="I357" s="106" t="s">
        <v>885</v>
      </c>
      <c r="J357" s="106" t="s">
        <v>896</v>
      </c>
      <c r="K357" s="108" t="s">
        <v>899</v>
      </c>
      <c r="L357" s="106">
        <v>29</v>
      </c>
      <c r="M357" s="106" t="s">
        <v>924</v>
      </c>
      <c r="N357" s="106">
        <v>8</v>
      </c>
      <c r="O357" s="106">
        <v>7</v>
      </c>
      <c r="P357" s="106">
        <v>7</v>
      </c>
      <c r="Q357" s="106">
        <v>7</v>
      </c>
      <c r="R357" s="106">
        <v>29</v>
      </c>
      <c r="S357" s="109" t="s">
        <v>652</v>
      </c>
      <c r="T357" s="109" t="s">
        <v>105</v>
      </c>
      <c r="U357" s="109" t="s">
        <v>96</v>
      </c>
      <c r="V357" s="109"/>
      <c r="W357" s="109"/>
      <c r="X357" s="207">
        <v>0</v>
      </c>
      <c r="Y357" s="109" t="s">
        <v>87</v>
      </c>
      <c r="Z357" s="109" t="s">
        <v>648</v>
      </c>
      <c r="AA357" s="109" t="s">
        <v>649</v>
      </c>
      <c r="AB357" s="318">
        <v>0</v>
      </c>
      <c r="AC357" s="318">
        <v>5</v>
      </c>
      <c r="AD357" s="319">
        <v>22</v>
      </c>
      <c r="AE357" s="319">
        <v>2</v>
      </c>
      <c r="AF357" s="320">
        <f t="shared" si="24"/>
        <v>29</v>
      </c>
      <c r="AG357" s="113" t="s">
        <v>622</v>
      </c>
      <c r="AH357" s="113" t="s">
        <v>14</v>
      </c>
      <c r="AI357" s="114"/>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c r="BO357" s="115"/>
      <c r="BP357" s="115"/>
      <c r="BQ357" s="115"/>
      <c r="BR357" s="115"/>
      <c r="BS357" s="115"/>
      <c r="BT357" s="115"/>
      <c r="BU357" s="115"/>
      <c r="BV357" s="115"/>
      <c r="BW357" s="115"/>
      <c r="BX357" s="115"/>
      <c r="BY357" s="115"/>
      <c r="BZ357" s="115"/>
      <c r="CA357" s="115"/>
      <c r="CB357" s="115"/>
      <c r="CC357" s="115"/>
      <c r="CD357" s="115"/>
      <c r="CE357" s="115"/>
      <c r="CF357" s="115"/>
      <c r="CG357" s="115"/>
      <c r="CH357" s="115"/>
      <c r="CI357" s="115"/>
      <c r="CJ357" s="115"/>
      <c r="CK357" s="115"/>
      <c r="CL357" s="115"/>
      <c r="CM357" s="115"/>
      <c r="CN357" s="115"/>
      <c r="CO357" s="115"/>
      <c r="CP357" s="115"/>
      <c r="CQ357" s="115"/>
      <c r="CR357" s="115"/>
      <c r="CS357" s="115"/>
      <c r="CT357" s="115"/>
      <c r="CU357" s="115"/>
      <c r="CV357" s="115"/>
      <c r="CW357" s="115"/>
      <c r="CX357" s="115"/>
      <c r="CY357" s="115"/>
      <c r="CZ357" s="115"/>
      <c r="DA357" s="115"/>
      <c r="DB357" s="115"/>
      <c r="DC357" s="115"/>
      <c r="DD357" s="115"/>
      <c r="DE357" s="115"/>
      <c r="DF357" s="115"/>
      <c r="DG357" s="115"/>
      <c r="DH357" s="115"/>
      <c r="DI357" s="115"/>
      <c r="DJ357" s="115"/>
      <c r="DK357" s="115"/>
      <c r="DL357" s="115"/>
      <c r="DM357" s="115"/>
      <c r="DN357" s="115"/>
      <c r="DO357" s="115"/>
      <c r="DP357" s="115"/>
      <c r="DQ357" s="115"/>
      <c r="DR357" s="115"/>
      <c r="DS357" s="116"/>
    </row>
    <row r="358" spans="1:123" s="117" customFormat="1" ht="135" x14ac:dyDescent="0.25">
      <c r="A358" s="105" t="s">
        <v>623</v>
      </c>
      <c r="B358" s="199">
        <v>10.1</v>
      </c>
      <c r="C358" s="106" t="s">
        <v>38</v>
      </c>
      <c r="D358" s="106" t="s">
        <v>624</v>
      </c>
      <c r="E358" s="106"/>
      <c r="F358" s="106"/>
      <c r="G358" s="106">
        <v>201747000017</v>
      </c>
      <c r="H358" s="106" t="s">
        <v>1044</v>
      </c>
      <c r="I358" s="106" t="s">
        <v>886</v>
      </c>
      <c r="J358" s="106" t="s">
        <v>651</v>
      </c>
      <c r="K358" s="108" t="s">
        <v>900</v>
      </c>
      <c r="L358" s="106">
        <v>29</v>
      </c>
      <c r="M358" s="106" t="s">
        <v>924</v>
      </c>
      <c r="N358" s="106">
        <v>8</v>
      </c>
      <c r="O358" s="106">
        <v>7</v>
      </c>
      <c r="P358" s="106">
        <v>7</v>
      </c>
      <c r="Q358" s="106">
        <v>7</v>
      </c>
      <c r="R358" s="106">
        <v>29</v>
      </c>
      <c r="S358" s="109" t="s">
        <v>652</v>
      </c>
      <c r="T358" s="109" t="s">
        <v>105</v>
      </c>
      <c r="U358" s="109" t="s">
        <v>96</v>
      </c>
      <c r="V358" s="109"/>
      <c r="W358" s="109"/>
      <c r="X358" s="207">
        <v>0</v>
      </c>
      <c r="Y358" s="109" t="s">
        <v>87</v>
      </c>
      <c r="Z358" s="109" t="s">
        <v>648</v>
      </c>
      <c r="AA358" s="109" t="s">
        <v>649</v>
      </c>
      <c r="AB358" s="312">
        <v>0</v>
      </c>
      <c r="AC358" s="312">
        <v>0</v>
      </c>
      <c r="AD358" s="314">
        <v>27</v>
      </c>
      <c r="AE358" s="314">
        <v>0</v>
      </c>
      <c r="AF358" s="315">
        <f t="shared" si="24"/>
        <v>27</v>
      </c>
      <c r="AG358" s="113" t="s">
        <v>622</v>
      </c>
      <c r="AH358" s="167"/>
      <c r="AI358" s="114"/>
      <c r="AJ358" s="115"/>
      <c r="AK358" s="115"/>
      <c r="AL358" s="115"/>
      <c r="AM358" s="115"/>
      <c r="AN358" s="115"/>
      <c r="AO358" s="115"/>
      <c r="AP358" s="115"/>
      <c r="AQ358" s="115"/>
      <c r="AR358" s="115"/>
      <c r="AS358" s="115"/>
      <c r="AT358" s="115"/>
      <c r="AU358" s="115"/>
      <c r="AV358" s="115"/>
      <c r="AW358" s="115"/>
      <c r="AX358" s="115"/>
      <c r="AY358" s="115"/>
      <c r="AZ358" s="115"/>
      <c r="BA358" s="115"/>
      <c r="BB358" s="115"/>
      <c r="BC358" s="115"/>
      <c r="BD358" s="115"/>
      <c r="BE358" s="115"/>
      <c r="BF358" s="115"/>
      <c r="BG358" s="115"/>
      <c r="BH358" s="115"/>
      <c r="BI358" s="115"/>
      <c r="BJ358" s="115"/>
      <c r="BK358" s="115"/>
      <c r="BL358" s="115"/>
      <c r="BM358" s="115"/>
      <c r="BN358" s="115"/>
      <c r="BO358" s="115"/>
      <c r="BP358" s="115"/>
      <c r="BQ358" s="115"/>
      <c r="BR358" s="115"/>
      <c r="BS358" s="115"/>
      <c r="BT358" s="115"/>
      <c r="BU358" s="115"/>
      <c r="BV358" s="115"/>
      <c r="BW358" s="115"/>
      <c r="BX358" s="115"/>
      <c r="BY358" s="115"/>
      <c r="BZ358" s="115"/>
      <c r="CA358" s="115"/>
      <c r="CB358" s="115"/>
      <c r="CC358" s="115"/>
      <c r="CD358" s="115"/>
      <c r="CE358" s="115"/>
      <c r="CF358" s="115"/>
      <c r="CG358" s="115"/>
      <c r="CH358" s="115"/>
      <c r="CI358" s="115"/>
      <c r="CJ358" s="115"/>
      <c r="CK358" s="115"/>
      <c r="CL358" s="115"/>
      <c r="CM358" s="115"/>
      <c r="CN358" s="115"/>
      <c r="CO358" s="115"/>
      <c r="CP358" s="115"/>
      <c r="CQ358" s="115"/>
      <c r="CR358" s="115"/>
      <c r="CS358" s="115"/>
      <c r="CT358" s="115"/>
      <c r="CU358" s="115"/>
      <c r="CV358" s="115"/>
      <c r="CW358" s="115"/>
      <c r="CX358" s="115"/>
      <c r="CY358" s="115"/>
      <c r="CZ358" s="115"/>
      <c r="DA358" s="115"/>
      <c r="DB358" s="115"/>
      <c r="DC358" s="115"/>
      <c r="DD358" s="115"/>
      <c r="DE358" s="115"/>
      <c r="DF358" s="115"/>
      <c r="DG358" s="115"/>
      <c r="DH358" s="115"/>
      <c r="DI358" s="115"/>
      <c r="DJ358" s="115"/>
      <c r="DK358" s="115"/>
      <c r="DL358" s="115"/>
      <c r="DM358" s="115"/>
      <c r="DN358" s="115"/>
      <c r="DO358" s="115"/>
      <c r="DP358" s="115"/>
      <c r="DQ358" s="115"/>
      <c r="DR358" s="115"/>
      <c r="DS358" s="116"/>
    </row>
    <row r="359" spans="1:123" s="117" customFormat="1" ht="90" x14ac:dyDescent="0.25">
      <c r="A359" s="105" t="s">
        <v>623</v>
      </c>
      <c r="B359" s="199">
        <v>10.1</v>
      </c>
      <c r="C359" s="106" t="s">
        <v>38</v>
      </c>
      <c r="D359" s="106" t="s">
        <v>624</v>
      </c>
      <c r="E359" s="106"/>
      <c r="F359" s="106"/>
      <c r="G359" s="106">
        <v>201747000017</v>
      </c>
      <c r="H359" s="106" t="s">
        <v>1044</v>
      </c>
      <c r="I359" s="106" t="s">
        <v>887</v>
      </c>
      <c r="J359" s="106" t="s">
        <v>901</v>
      </c>
      <c r="K359" s="108" t="s">
        <v>902</v>
      </c>
      <c r="L359" s="106">
        <v>100</v>
      </c>
      <c r="M359" s="106" t="s">
        <v>106</v>
      </c>
      <c r="N359" s="106">
        <v>25</v>
      </c>
      <c r="O359" s="106">
        <v>25</v>
      </c>
      <c r="P359" s="106">
        <v>25</v>
      </c>
      <c r="Q359" s="106">
        <v>25</v>
      </c>
      <c r="R359" s="106">
        <v>100</v>
      </c>
      <c r="S359" s="109" t="s">
        <v>652</v>
      </c>
      <c r="T359" s="109" t="s">
        <v>105</v>
      </c>
      <c r="U359" s="109" t="s">
        <v>96</v>
      </c>
      <c r="V359" s="109">
        <f>SUBTOTAL(9,N359:R359)</f>
        <v>200</v>
      </c>
      <c r="W359" s="109"/>
      <c r="X359" s="207">
        <v>0</v>
      </c>
      <c r="Y359" s="109" t="s">
        <v>87</v>
      </c>
      <c r="Z359" s="109" t="s">
        <v>648</v>
      </c>
      <c r="AA359" s="109" t="s">
        <v>649</v>
      </c>
      <c r="AB359" s="322">
        <v>0.25</v>
      </c>
      <c r="AC359" s="322">
        <v>0.25</v>
      </c>
      <c r="AD359" s="322">
        <v>0.25</v>
      </c>
      <c r="AE359" s="322">
        <v>0.25</v>
      </c>
      <c r="AF359" s="322">
        <f t="shared" si="24"/>
        <v>1</v>
      </c>
      <c r="AG359" s="113" t="s">
        <v>622</v>
      </c>
      <c r="AH359" s="113" t="s">
        <v>14</v>
      </c>
      <c r="AI359" s="114"/>
      <c r="AJ359" s="115"/>
      <c r="AK359" s="115"/>
      <c r="AL359" s="115"/>
      <c r="AM359" s="115"/>
      <c r="AN359" s="115"/>
      <c r="AO359" s="115"/>
      <c r="AP359" s="115"/>
      <c r="AQ359" s="115"/>
      <c r="AR359" s="115"/>
      <c r="AS359" s="115"/>
      <c r="AT359" s="115"/>
      <c r="AU359" s="115"/>
      <c r="AV359" s="115"/>
      <c r="AW359" s="115"/>
      <c r="AX359" s="115"/>
      <c r="AY359" s="115"/>
      <c r="AZ359" s="115"/>
      <c r="BA359" s="115"/>
      <c r="BB359" s="115"/>
      <c r="BC359" s="115"/>
      <c r="BD359" s="115"/>
      <c r="BE359" s="115"/>
      <c r="BF359" s="115"/>
      <c r="BG359" s="115"/>
      <c r="BH359" s="115"/>
      <c r="BI359" s="115"/>
      <c r="BJ359" s="115"/>
      <c r="BK359" s="115"/>
      <c r="BL359" s="115"/>
      <c r="BM359" s="115"/>
      <c r="BN359" s="115"/>
      <c r="BO359" s="115"/>
      <c r="BP359" s="115"/>
      <c r="BQ359" s="115"/>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5"/>
      <c r="DD359" s="115"/>
      <c r="DE359" s="115"/>
      <c r="DF359" s="115"/>
      <c r="DG359" s="115"/>
      <c r="DH359" s="115"/>
      <c r="DI359" s="115"/>
      <c r="DJ359" s="115"/>
      <c r="DK359" s="115"/>
      <c r="DL359" s="115"/>
      <c r="DM359" s="115"/>
      <c r="DN359" s="115"/>
      <c r="DO359" s="115"/>
      <c r="DP359" s="115"/>
      <c r="DQ359" s="115"/>
      <c r="DR359" s="115"/>
      <c r="DS359" s="116"/>
    </row>
    <row r="360" spans="1:123" s="117" customFormat="1" ht="105" x14ac:dyDescent="0.25">
      <c r="A360" s="105" t="s">
        <v>623</v>
      </c>
      <c r="B360" s="199">
        <v>10.1</v>
      </c>
      <c r="C360" s="106" t="s">
        <v>38</v>
      </c>
      <c r="D360" s="106" t="s">
        <v>624</v>
      </c>
      <c r="E360" s="106"/>
      <c r="F360" s="106"/>
      <c r="G360" s="106">
        <v>201747000017</v>
      </c>
      <c r="H360" s="106" t="s">
        <v>1044</v>
      </c>
      <c r="I360" s="106" t="s">
        <v>888</v>
      </c>
      <c r="J360" s="106" t="s">
        <v>903</v>
      </c>
      <c r="K360" s="108" t="s">
        <v>904</v>
      </c>
      <c r="L360" s="106">
        <v>100</v>
      </c>
      <c r="M360" s="106" t="s">
        <v>106</v>
      </c>
      <c r="N360" s="106">
        <v>25</v>
      </c>
      <c r="O360" s="106">
        <v>25</v>
      </c>
      <c r="P360" s="106">
        <v>25</v>
      </c>
      <c r="Q360" s="106">
        <v>25</v>
      </c>
      <c r="R360" s="106">
        <v>100</v>
      </c>
      <c r="S360" s="109" t="s">
        <v>652</v>
      </c>
      <c r="T360" s="109" t="s">
        <v>105</v>
      </c>
      <c r="U360" s="109" t="s">
        <v>96</v>
      </c>
      <c r="V360" s="109"/>
      <c r="W360" s="109"/>
      <c r="X360" s="207">
        <v>0</v>
      </c>
      <c r="Y360" s="109" t="s">
        <v>87</v>
      </c>
      <c r="Z360" s="109" t="s">
        <v>648</v>
      </c>
      <c r="AA360" s="109" t="s">
        <v>649</v>
      </c>
      <c r="AB360" s="322">
        <v>0.25</v>
      </c>
      <c r="AC360" s="322">
        <v>0.25</v>
      </c>
      <c r="AD360" s="322">
        <v>0.25</v>
      </c>
      <c r="AE360" s="322">
        <v>0.25</v>
      </c>
      <c r="AF360" s="322">
        <f t="shared" ref="AF360:AF361" si="25">AB360+AC360+AD360+AE360</f>
        <v>1</v>
      </c>
      <c r="AG360" s="113" t="s">
        <v>622</v>
      </c>
      <c r="AH360" s="113" t="s">
        <v>14</v>
      </c>
      <c r="AI360" s="114"/>
      <c r="AJ360" s="115"/>
      <c r="AK360" s="115"/>
      <c r="AL360" s="115"/>
      <c r="AM360" s="115"/>
      <c r="AN360" s="115"/>
      <c r="AO360" s="115"/>
      <c r="AP360" s="115"/>
      <c r="AQ360" s="115"/>
      <c r="AR360" s="115"/>
      <c r="AS360" s="115"/>
      <c r="AT360" s="115"/>
      <c r="AU360" s="115"/>
      <c r="AV360" s="115"/>
      <c r="AW360" s="115"/>
      <c r="AX360" s="115"/>
      <c r="AY360" s="115"/>
      <c r="AZ360" s="115"/>
      <c r="BA360" s="115"/>
      <c r="BB360" s="115"/>
      <c r="BC360" s="115"/>
      <c r="BD360" s="115"/>
      <c r="BE360" s="115"/>
      <c r="BF360" s="115"/>
      <c r="BG360" s="115"/>
      <c r="BH360" s="115"/>
      <c r="BI360" s="115"/>
      <c r="BJ360" s="115"/>
      <c r="BK360" s="115"/>
      <c r="BL360" s="115"/>
      <c r="BM360" s="115"/>
      <c r="BN360" s="115"/>
      <c r="BO360" s="115"/>
      <c r="BP360" s="115"/>
      <c r="BQ360" s="115"/>
      <c r="BR360" s="115"/>
      <c r="BS360" s="115"/>
      <c r="BT360" s="115"/>
      <c r="BU360" s="115"/>
      <c r="BV360" s="115"/>
      <c r="BW360" s="115"/>
      <c r="BX360" s="115"/>
      <c r="BY360" s="115"/>
      <c r="BZ360" s="115"/>
      <c r="CA360" s="115"/>
      <c r="CB360" s="115"/>
      <c r="CC360" s="115"/>
      <c r="CD360" s="115"/>
      <c r="CE360" s="115"/>
      <c r="CF360" s="115"/>
      <c r="CG360" s="115"/>
      <c r="CH360" s="115"/>
      <c r="CI360" s="115"/>
      <c r="CJ360" s="115"/>
      <c r="CK360" s="115"/>
      <c r="CL360" s="115"/>
      <c r="CM360" s="115"/>
      <c r="CN360" s="115"/>
      <c r="CO360" s="115"/>
      <c r="CP360" s="115"/>
      <c r="CQ360" s="115"/>
      <c r="CR360" s="115"/>
      <c r="CS360" s="115"/>
      <c r="CT360" s="115"/>
      <c r="CU360" s="115"/>
      <c r="CV360" s="115"/>
      <c r="CW360" s="115"/>
      <c r="CX360" s="115"/>
      <c r="CY360" s="115"/>
      <c r="CZ360" s="115"/>
      <c r="DA360" s="115"/>
      <c r="DB360" s="115"/>
      <c r="DC360" s="115"/>
      <c r="DD360" s="115"/>
      <c r="DE360" s="115"/>
      <c r="DF360" s="115"/>
      <c r="DG360" s="115"/>
      <c r="DH360" s="115"/>
      <c r="DI360" s="115"/>
      <c r="DJ360" s="115"/>
      <c r="DK360" s="115"/>
      <c r="DL360" s="115"/>
      <c r="DM360" s="115"/>
      <c r="DN360" s="115"/>
      <c r="DO360" s="115"/>
      <c r="DP360" s="115"/>
      <c r="DQ360" s="115"/>
      <c r="DR360" s="115"/>
      <c r="DS360" s="116"/>
    </row>
    <row r="361" spans="1:123" s="117" customFormat="1" ht="105" x14ac:dyDescent="0.25">
      <c r="A361" s="105" t="s">
        <v>623</v>
      </c>
      <c r="B361" s="199">
        <v>10.1</v>
      </c>
      <c r="C361" s="106" t="s">
        <v>38</v>
      </c>
      <c r="D361" s="106" t="s">
        <v>624</v>
      </c>
      <c r="E361" s="106"/>
      <c r="F361" s="106"/>
      <c r="G361" s="106">
        <v>201747000017</v>
      </c>
      <c r="H361" s="106" t="s">
        <v>1044</v>
      </c>
      <c r="I361" s="106" t="s">
        <v>653</v>
      </c>
      <c r="J361" s="106" t="s">
        <v>903</v>
      </c>
      <c r="K361" s="108" t="s">
        <v>905</v>
      </c>
      <c r="L361" s="106">
        <v>100</v>
      </c>
      <c r="M361" s="106" t="s">
        <v>106</v>
      </c>
      <c r="N361" s="106">
        <v>25</v>
      </c>
      <c r="O361" s="106">
        <v>25</v>
      </c>
      <c r="P361" s="106">
        <v>25</v>
      </c>
      <c r="Q361" s="106">
        <v>25</v>
      </c>
      <c r="R361" s="106">
        <v>100</v>
      </c>
      <c r="S361" s="109" t="s">
        <v>345</v>
      </c>
      <c r="T361" s="109" t="s">
        <v>105</v>
      </c>
      <c r="U361" s="109" t="s">
        <v>96</v>
      </c>
      <c r="V361" s="109"/>
      <c r="W361" s="109"/>
      <c r="X361" s="207">
        <v>0</v>
      </c>
      <c r="Y361" s="109" t="s">
        <v>87</v>
      </c>
      <c r="Z361" s="109" t="s">
        <v>648</v>
      </c>
      <c r="AA361" s="109" t="s">
        <v>649</v>
      </c>
      <c r="AB361" s="322">
        <v>0.25</v>
      </c>
      <c r="AC361" s="322">
        <v>0.25</v>
      </c>
      <c r="AD361" s="322">
        <v>0.25</v>
      </c>
      <c r="AE361" s="322">
        <v>0.25</v>
      </c>
      <c r="AF361" s="322">
        <f t="shared" si="25"/>
        <v>1</v>
      </c>
      <c r="AG361" s="113" t="s">
        <v>622</v>
      </c>
      <c r="AH361" s="113" t="s">
        <v>14</v>
      </c>
      <c r="AI361" s="114"/>
      <c r="AJ361" s="115"/>
      <c r="AK361" s="115"/>
      <c r="AL361" s="115"/>
      <c r="AM361" s="115"/>
      <c r="AN361" s="115"/>
      <c r="AO361" s="115"/>
      <c r="AP361" s="115"/>
      <c r="AQ361" s="115"/>
      <c r="AR361" s="115"/>
      <c r="AS361" s="115"/>
      <c r="AT361" s="115"/>
      <c r="AU361" s="115"/>
      <c r="AV361" s="115"/>
      <c r="AW361" s="115"/>
      <c r="AX361" s="115"/>
      <c r="AY361" s="115"/>
      <c r="AZ361" s="115"/>
      <c r="BA361" s="115"/>
      <c r="BB361" s="115"/>
      <c r="BC361" s="115"/>
      <c r="BD361" s="115"/>
      <c r="BE361" s="115"/>
      <c r="BF361" s="115"/>
      <c r="BG361" s="115"/>
      <c r="BH361" s="115"/>
      <c r="BI361" s="115"/>
      <c r="BJ361" s="115"/>
      <c r="BK361" s="115"/>
      <c r="BL361" s="115"/>
      <c r="BM361" s="115"/>
      <c r="BN361" s="115"/>
      <c r="BO361" s="115"/>
      <c r="BP361" s="115"/>
      <c r="BQ361" s="115"/>
      <c r="BR361" s="115"/>
      <c r="BS361" s="115"/>
      <c r="BT361" s="115"/>
      <c r="BU361" s="115"/>
      <c r="BV361" s="115"/>
      <c r="BW361" s="115"/>
      <c r="BX361" s="115"/>
      <c r="BY361" s="115"/>
      <c r="BZ361" s="115"/>
      <c r="CA361" s="115"/>
      <c r="CB361" s="115"/>
      <c r="CC361" s="115"/>
      <c r="CD361" s="115"/>
      <c r="CE361" s="115"/>
      <c r="CF361" s="115"/>
      <c r="CG361" s="115"/>
      <c r="CH361" s="115"/>
      <c r="CI361" s="115"/>
      <c r="CJ361" s="115"/>
      <c r="CK361" s="115"/>
      <c r="CL361" s="115"/>
      <c r="CM361" s="115"/>
      <c r="CN361" s="115"/>
      <c r="CO361" s="115"/>
      <c r="CP361" s="115"/>
      <c r="CQ361" s="115"/>
      <c r="CR361" s="115"/>
      <c r="CS361" s="115"/>
      <c r="CT361" s="115"/>
      <c r="CU361" s="115"/>
      <c r="CV361" s="115"/>
      <c r="CW361" s="115"/>
      <c r="CX361" s="115"/>
      <c r="CY361" s="115"/>
      <c r="CZ361" s="115"/>
      <c r="DA361" s="115"/>
      <c r="DB361" s="115"/>
      <c r="DC361" s="115"/>
      <c r="DD361" s="115"/>
      <c r="DE361" s="115"/>
      <c r="DF361" s="115"/>
      <c r="DG361" s="115"/>
      <c r="DH361" s="115"/>
      <c r="DI361" s="115"/>
      <c r="DJ361" s="115"/>
      <c r="DK361" s="115"/>
      <c r="DL361" s="115"/>
      <c r="DM361" s="115"/>
      <c r="DN361" s="115"/>
      <c r="DO361" s="115"/>
      <c r="DP361" s="115"/>
      <c r="DQ361" s="115"/>
      <c r="DR361" s="115"/>
      <c r="DS361" s="116"/>
    </row>
    <row r="362" spans="1:123" s="117" customFormat="1" ht="135" x14ac:dyDescent="0.25">
      <c r="A362" s="105" t="s">
        <v>623</v>
      </c>
      <c r="B362" s="199">
        <v>10.1</v>
      </c>
      <c r="C362" s="106" t="s">
        <v>38</v>
      </c>
      <c r="D362" s="106" t="s">
        <v>624</v>
      </c>
      <c r="E362" s="106"/>
      <c r="F362" s="106"/>
      <c r="G362" s="106">
        <v>201747000017</v>
      </c>
      <c r="H362" s="106" t="s">
        <v>1044</v>
      </c>
      <c r="I362" s="106" t="s">
        <v>654</v>
      </c>
      <c r="J362" s="106" t="s">
        <v>906</v>
      </c>
      <c r="K362" s="108" t="s">
        <v>907</v>
      </c>
      <c r="L362" s="106">
        <v>1</v>
      </c>
      <c r="M362" s="106" t="s">
        <v>925</v>
      </c>
      <c r="N362" s="106">
        <v>1</v>
      </c>
      <c r="O362" s="106"/>
      <c r="P362" s="106"/>
      <c r="Q362" s="106"/>
      <c r="R362" s="106">
        <v>1</v>
      </c>
      <c r="S362" s="109" t="s">
        <v>345</v>
      </c>
      <c r="T362" s="109" t="s">
        <v>105</v>
      </c>
      <c r="U362" s="109"/>
      <c r="V362" s="109"/>
      <c r="W362" s="109"/>
      <c r="X362" s="207">
        <v>0</v>
      </c>
      <c r="Y362" s="109" t="s">
        <v>87</v>
      </c>
      <c r="Z362" s="109" t="s">
        <v>648</v>
      </c>
      <c r="AA362" s="109" t="s">
        <v>649</v>
      </c>
      <c r="AB362" s="166">
        <v>1</v>
      </c>
      <c r="AC362" s="166">
        <v>0</v>
      </c>
      <c r="AD362" s="166">
        <v>0</v>
      </c>
      <c r="AE362" s="166">
        <v>0</v>
      </c>
      <c r="AF362" s="294">
        <f t="shared" si="24"/>
        <v>1</v>
      </c>
      <c r="AG362" s="113" t="s">
        <v>622</v>
      </c>
      <c r="AH362" s="113" t="s">
        <v>14</v>
      </c>
      <c r="AI362" s="114"/>
      <c r="AJ362" s="115"/>
      <c r="AK362" s="115"/>
      <c r="AL362" s="115"/>
      <c r="AM362" s="115"/>
      <c r="AN362" s="115"/>
      <c r="AO362" s="115"/>
      <c r="AP362" s="115"/>
      <c r="AQ362" s="115"/>
      <c r="AR362" s="115"/>
      <c r="AS362" s="115"/>
      <c r="AT362" s="115"/>
      <c r="AU362" s="115"/>
      <c r="AV362" s="115"/>
      <c r="AW362" s="115"/>
      <c r="AX362" s="115"/>
      <c r="AY362" s="115"/>
      <c r="AZ362" s="115"/>
      <c r="BA362" s="115"/>
      <c r="BB362" s="115"/>
      <c r="BC362" s="115"/>
      <c r="BD362" s="115"/>
      <c r="BE362" s="115"/>
      <c r="BF362" s="115"/>
      <c r="BG362" s="115"/>
      <c r="BH362" s="115"/>
      <c r="BI362" s="115"/>
      <c r="BJ362" s="115"/>
      <c r="BK362" s="115"/>
      <c r="BL362" s="115"/>
      <c r="BM362" s="115"/>
      <c r="BN362" s="115"/>
      <c r="BO362" s="115"/>
      <c r="BP362" s="115"/>
      <c r="BQ362" s="115"/>
      <c r="BR362" s="115"/>
      <c r="BS362" s="115"/>
      <c r="BT362" s="115"/>
      <c r="BU362" s="115"/>
      <c r="BV362" s="115"/>
      <c r="BW362" s="115"/>
      <c r="BX362" s="115"/>
      <c r="BY362" s="115"/>
      <c r="BZ362" s="115"/>
      <c r="CA362" s="115"/>
      <c r="CB362" s="115"/>
      <c r="CC362" s="115"/>
      <c r="CD362" s="115"/>
      <c r="CE362" s="115"/>
      <c r="CF362" s="115"/>
      <c r="CG362" s="115"/>
      <c r="CH362" s="115"/>
      <c r="CI362" s="115"/>
      <c r="CJ362" s="115"/>
      <c r="CK362" s="115"/>
      <c r="CL362" s="115"/>
      <c r="CM362" s="115"/>
      <c r="CN362" s="115"/>
      <c r="CO362" s="115"/>
      <c r="CP362" s="115"/>
      <c r="CQ362" s="115"/>
      <c r="CR362" s="115"/>
      <c r="CS362" s="115"/>
      <c r="CT362" s="115"/>
      <c r="CU362" s="115"/>
      <c r="CV362" s="115"/>
      <c r="CW362" s="115"/>
      <c r="CX362" s="115"/>
      <c r="CY362" s="115"/>
      <c r="CZ362" s="115"/>
      <c r="DA362" s="115"/>
      <c r="DB362" s="115"/>
      <c r="DC362" s="115"/>
      <c r="DD362" s="115"/>
      <c r="DE362" s="115"/>
      <c r="DF362" s="115"/>
      <c r="DG362" s="115"/>
      <c r="DH362" s="115"/>
      <c r="DI362" s="115"/>
      <c r="DJ362" s="115"/>
      <c r="DK362" s="115"/>
      <c r="DL362" s="115"/>
      <c r="DM362" s="115"/>
      <c r="DN362" s="115"/>
      <c r="DO362" s="115"/>
      <c r="DP362" s="115"/>
      <c r="DQ362" s="115"/>
      <c r="DR362" s="115"/>
      <c r="DS362" s="116"/>
    </row>
    <row r="363" spans="1:123" s="117" customFormat="1" ht="105" x14ac:dyDescent="0.25">
      <c r="A363" s="105" t="s">
        <v>623</v>
      </c>
      <c r="B363" s="199">
        <v>10.1</v>
      </c>
      <c r="C363" s="106" t="s">
        <v>38</v>
      </c>
      <c r="D363" s="106" t="s">
        <v>624</v>
      </c>
      <c r="E363" s="106"/>
      <c r="F363" s="106"/>
      <c r="G363" s="106">
        <v>201747000017</v>
      </c>
      <c r="H363" s="106" t="s">
        <v>1044</v>
      </c>
      <c r="I363" s="106" t="s">
        <v>654</v>
      </c>
      <c r="J363" s="106" t="s">
        <v>908</v>
      </c>
      <c r="K363" s="108" t="s">
        <v>1073</v>
      </c>
      <c r="L363" s="106">
        <v>29</v>
      </c>
      <c r="M363" s="106" t="s">
        <v>155</v>
      </c>
      <c r="N363" s="106">
        <v>8</v>
      </c>
      <c r="O363" s="106">
        <v>7</v>
      </c>
      <c r="P363" s="106">
        <v>7</v>
      </c>
      <c r="Q363" s="106">
        <v>7</v>
      </c>
      <c r="R363" s="106">
        <v>29</v>
      </c>
      <c r="S363" s="109" t="s">
        <v>652</v>
      </c>
      <c r="T363" s="109" t="s">
        <v>105</v>
      </c>
      <c r="U363" s="109" t="s">
        <v>96</v>
      </c>
      <c r="V363" s="109"/>
      <c r="W363" s="109"/>
      <c r="X363" s="207">
        <v>0</v>
      </c>
      <c r="Y363" s="109" t="s">
        <v>87</v>
      </c>
      <c r="Z363" s="109" t="s">
        <v>648</v>
      </c>
      <c r="AA363" s="109" t="s">
        <v>649</v>
      </c>
      <c r="AB363" s="301">
        <v>0</v>
      </c>
      <c r="AC363" s="301">
        <v>0</v>
      </c>
      <c r="AD363" s="166">
        <v>19</v>
      </c>
      <c r="AE363" s="166">
        <v>7</v>
      </c>
      <c r="AF363" s="294">
        <v>26</v>
      </c>
      <c r="AG363" s="113" t="s">
        <v>622</v>
      </c>
      <c r="AH363" s="113" t="s">
        <v>14</v>
      </c>
      <c r="AI363" s="114"/>
      <c r="AJ363" s="115"/>
      <c r="AK363" s="115"/>
      <c r="AL363" s="115"/>
      <c r="AM363" s="115"/>
      <c r="AN363" s="115"/>
      <c r="AO363" s="115"/>
      <c r="AP363" s="115"/>
      <c r="AQ363" s="115"/>
      <c r="AR363" s="115"/>
      <c r="AS363" s="115"/>
      <c r="AT363" s="115"/>
      <c r="AU363" s="115"/>
      <c r="AV363" s="115"/>
      <c r="AW363" s="115"/>
      <c r="AX363" s="115"/>
      <c r="AY363" s="115"/>
      <c r="AZ363" s="115"/>
      <c r="BA363" s="115"/>
      <c r="BB363" s="115"/>
      <c r="BC363" s="115"/>
      <c r="BD363" s="115"/>
      <c r="BE363" s="115"/>
      <c r="BF363" s="115"/>
      <c r="BG363" s="115"/>
      <c r="BH363" s="115"/>
      <c r="BI363" s="115"/>
      <c r="BJ363" s="115"/>
      <c r="BK363" s="115"/>
      <c r="BL363" s="115"/>
      <c r="BM363" s="115"/>
      <c r="BN363" s="115"/>
      <c r="BO363" s="115"/>
      <c r="BP363" s="115"/>
      <c r="BQ363" s="115"/>
      <c r="BR363" s="115"/>
      <c r="BS363" s="115"/>
      <c r="BT363" s="115"/>
      <c r="BU363" s="115"/>
      <c r="BV363" s="115"/>
      <c r="BW363" s="115"/>
      <c r="BX363" s="115"/>
      <c r="BY363" s="115"/>
      <c r="BZ363" s="115"/>
      <c r="CA363" s="115"/>
      <c r="CB363" s="115"/>
      <c r="CC363" s="115"/>
      <c r="CD363" s="115"/>
      <c r="CE363" s="115"/>
      <c r="CF363" s="115"/>
      <c r="CG363" s="115"/>
      <c r="CH363" s="115"/>
      <c r="CI363" s="115"/>
      <c r="CJ363" s="115"/>
      <c r="CK363" s="115"/>
      <c r="CL363" s="115"/>
      <c r="CM363" s="115"/>
      <c r="CN363" s="115"/>
      <c r="CO363" s="115"/>
      <c r="CP363" s="115"/>
      <c r="CQ363" s="115"/>
      <c r="CR363" s="115"/>
      <c r="CS363" s="115"/>
      <c r="CT363" s="115"/>
      <c r="CU363" s="115"/>
      <c r="CV363" s="115"/>
      <c r="CW363" s="115"/>
      <c r="CX363" s="115"/>
      <c r="CY363" s="115"/>
      <c r="CZ363" s="115"/>
      <c r="DA363" s="115"/>
      <c r="DB363" s="115"/>
      <c r="DC363" s="115"/>
      <c r="DD363" s="115"/>
      <c r="DE363" s="115"/>
      <c r="DF363" s="115"/>
      <c r="DG363" s="115"/>
      <c r="DH363" s="115"/>
      <c r="DI363" s="115"/>
      <c r="DJ363" s="115"/>
      <c r="DK363" s="115"/>
      <c r="DL363" s="115"/>
      <c r="DM363" s="115"/>
      <c r="DN363" s="115"/>
      <c r="DO363" s="115"/>
      <c r="DP363" s="115"/>
      <c r="DQ363" s="115"/>
      <c r="DR363" s="115"/>
      <c r="DS363" s="116"/>
    </row>
    <row r="364" spans="1:123" s="117" customFormat="1" ht="135" x14ac:dyDescent="0.25">
      <c r="A364" s="105" t="s">
        <v>623</v>
      </c>
      <c r="B364" s="199">
        <v>10.1</v>
      </c>
      <c r="C364" s="106" t="s">
        <v>38</v>
      </c>
      <c r="D364" s="106" t="s">
        <v>624</v>
      </c>
      <c r="E364" s="106"/>
      <c r="F364" s="106"/>
      <c r="G364" s="106">
        <v>201747000017</v>
      </c>
      <c r="H364" s="106" t="s">
        <v>1044</v>
      </c>
      <c r="I364" s="106" t="s">
        <v>1074</v>
      </c>
      <c r="J364" s="106" t="s">
        <v>909</v>
      </c>
      <c r="K364" s="108" t="s">
        <v>1075</v>
      </c>
      <c r="L364" s="106">
        <v>32</v>
      </c>
      <c r="M364" s="106" t="s">
        <v>155</v>
      </c>
      <c r="N364" s="106">
        <v>8</v>
      </c>
      <c r="O364" s="106">
        <v>7</v>
      </c>
      <c r="P364" s="106">
        <v>8</v>
      </c>
      <c r="Q364" s="106">
        <v>9</v>
      </c>
      <c r="R364" s="106">
        <v>32</v>
      </c>
      <c r="S364" s="109" t="s">
        <v>652</v>
      </c>
      <c r="T364" s="109" t="s">
        <v>105</v>
      </c>
      <c r="U364" s="109" t="s">
        <v>96</v>
      </c>
      <c r="V364" s="109"/>
      <c r="W364" s="109"/>
      <c r="X364" s="207">
        <v>0</v>
      </c>
      <c r="Y364" s="109" t="s">
        <v>87</v>
      </c>
      <c r="Z364" s="109" t="s">
        <v>648</v>
      </c>
      <c r="AA364" s="109" t="s">
        <v>649</v>
      </c>
      <c r="AB364" s="166">
        <v>0</v>
      </c>
      <c r="AC364" s="166">
        <v>19</v>
      </c>
      <c r="AD364" s="166">
        <v>5</v>
      </c>
      <c r="AE364" s="166">
        <v>8</v>
      </c>
      <c r="AF364" s="294">
        <f t="shared" si="24"/>
        <v>32</v>
      </c>
      <c r="AG364" s="113" t="s">
        <v>622</v>
      </c>
      <c r="AH364" s="113" t="s">
        <v>14</v>
      </c>
      <c r="AI364" s="114"/>
      <c r="AJ364" s="115"/>
      <c r="AK364" s="115"/>
      <c r="AL364" s="115"/>
      <c r="AM364" s="115"/>
      <c r="AN364" s="115"/>
      <c r="AO364" s="115"/>
      <c r="AP364" s="115"/>
      <c r="AQ364" s="115"/>
      <c r="AR364" s="115"/>
      <c r="AS364" s="115"/>
      <c r="AT364" s="115"/>
      <c r="AU364" s="115"/>
      <c r="AV364" s="115"/>
      <c r="AW364" s="115"/>
      <c r="AX364" s="115"/>
      <c r="AY364" s="115"/>
      <c r="AZ364" s="115"/>
      <c r="BA364" s="115"/>
      <c r="BB364" s="115"/>
      <c r="BC364" s="115"/>
      <c r="BD364" s="115"/>
      <c r="BE364" s="115"/>
      <c r="BF364" s="115"/>
      <c r="BG364" s="115"/>
      <c r="BH364" s="115"/>
      <c r="BI364" s="115"/>
      <c r="BJ364" s="115"/>
      <c r="BK364" s="115"/>
      <c r="BL364" s="115"/>
      <c r="BM364" s="115"/>
      <c r="BN364" s="115"/>
      <c r="BO364" s="115"/>
      <c r="BP364" s="115"/>
      <c r="BQ364" s="115"/>
      <c r="BR364" s="115"/>
      <c r="BS364" s="115"/>
      <c r="BT364" s="115"/>
      <c r="BU364" s="115"/>
      <c r="BV364" s="115"/>
      <c r="BW364" s="115"/>
      <c r="BX364" s="115"/>
      <c r="BY364" s="115"/>
      <c r="BZ364" s="115"/>
      <c r="CA364" s="115"/>
      <c r="CB364" s="115"/>
      <c r="CC364" s="115"/>
      <c r="CD364" s="115"/>
      <c r="CE364" s="115"/>
      <c r="CF364" s="115"/>
      <c r="CG364" s="115"/>
      <c r="CH364" s="115"/>
      <c r="CI364" s="115"/>
      <c r="CJ364" s="115"/>
      <c r="CK364" s="115"/>
      <c r="CL364" s="115"/>
      <c r="CM364" s="115"/>
      <c r="CN364" s="115"/>
      <c r="CO364" s="115"/>
      <c r="CP364" s="115"/>
      <c r="CQ364" s="115"/>
      <c r="CR364" s="115"/>
      <c r="CS364" s="115"/>
      <c r="CT364" s="115"/>
      <c r="CU364" s="115"/>
      <c r="CV364" s="115"/>
      <c r="CW364" s="115"/>
      <c r="CX364" s="115"/>
      <c r="CY364" s="115"/>
      <c r="CZ364" s="115"/>
      <c r="DA364" s="115"/>
      <c r="DB364" s="115"/>
      <c r="DC364" s="115"/>
      <c r="DD364" s="115"/>
      <c r="DE364" s="115"/>
      <c r="DF364" s="115"/>
      <c r="DG364" s="115"/>
      <c r="DH364" s="115"/>
      <c r="DI364" s="115"/>
      <c r="DJ364" s="115"/>
      <c r="DK364" s="115"/>
      <c r="DL364" s="115"/>
      <c r="DM364" s="115"/>
      <c r="DN364" s="115"/>
      <c r="DO364" s="115"/>
      <c r="DP364" s="115"/>
      <c r="DQ364" s="115"/>
      <c r="DR364" s="115"/>
      <c r="DS364" s="116"/>
    </row>
    <row r="365" spans="1:123" s="117" customFormat="1" ht="135" x14ac:dyDescent="0.25">
      <c r="A365" s="105" t="s">
        <v>623</v>
      </c>
      <c r="B365" s="199">
        <v>10.1</v>
      </c>
      <c r="C365" s="106" t="s">
        <v>38</v>
      </c>
      <c r="D365" s="106" t="s">
        <v>624</v>
      </c>
      <c r="E365" s="106"/>
      <c r="F365" s="106"/>
      <c r="G365" s="106">
        <v>201747000017</v>
      </c>
      <c r="H365" s="106" t="s">
        <v>1044</v>
      </c>
      <c r="I365" s="109" t="s">
        <v>654</v>
      </c>
      <c r="J365" s="141" t="s">
        <v>909</v>
      </c>
      <c r="K365" s="108" t="s">
        <v>910</v>
      </c>
      <c r="L365" s="109">
        <v>32</v>
      </c>
      <c r="M365" s="124" t="s">
        <v>155</v>
      </c>
      <c r="N365" s="106">
        <v>8</v>
      </c>
      <c r="O365" s="106">
        <v>7</v>
      </c>
      <c r="P365" s="106">
        <v>8</v>
      </c>
      <c r="Q365" s="106">
        <v>9</v>
      </c>
      <c r="R365" s="106">
        <v>32</v>
      </c>
      <c r="S365" s="109" t="s">
        <v>652</v>
      </c>
      <c r="T365" s="109" t="s">
        <v>105</v>
      </c>
      <c r="U365" s="109" t="s">
        <v>96</v>
      </c>
      <c r="V365" s="109"/>
      <c r="W365" s="109"/>
      <c r="X365" s="207">
        <v>0</v>
      </c>
      <c r="Y365" s="109" t="s">
        <v>87</v>
      </c>
      <c r="Z365" s="109" t="s">
        <v>648</v>
      </c>
      <c r="AA365" s="109" t="s">
        <v>649</v>
      </c>
      <c r="AB365" s="166">
        <v>0</v>
      </c>
      <c r="AC365" s="166">
        <v>5</v>
      </c>
      <c r="AD365" s="166">
        <v>19</v>
      </c>
      <c r="AE365" s="166">
        <v>4</v>
      </c>
      <c r="AF365" s="294">
        <f t="shared" ref="AF365" si="26">AB365+AC365+AD365+AE365</f>
        <v>28</v>
      </c>
      <c r="AG365" s="113" t="s">
        <v>622</v>
      </c>
      <c r="AH365" s="113" t="s">
        <v>14</v>
      </c>
      <c r="AI365" s="114"/>
      <c r="AJ365" s="115"/>
      <c r="AK365" s="115"/>
      <c r="AL365" s="115"/>
      <c r="AM365" s="115"/>
      <c r="AN365" s="115"/>
      <c r="AO365" s="115"/>
      <c r="AP365" s="115"/>
      <c r="AQ365" s="115"/>
      <c r="AR365" s="115"/>
      <c r="AS365" s="115"/>
      <c r="AT365" s="115"/>
      <c r="AU365" s="115"/>
      <c r="AV365" s="115"/>
      <c r="AW365" s="115"/>
      <c r="AX365" s="115"/>
      <c r="AY365" s="115"/>
      <c r="AZ365" s="115"/>
      <c r="BA365" s="115"/>
      <c r="BB365" s="115"/>
      <c r="BC365" s="115"/>
      <c r="BD365" s="115"/>
      <c r="BE365" s="115"/>
      <c r="BF365" s="115"/>
      <c r="BG365" s="115"/>
      <c r="BH365" s="115"/>
      <c r="BI365" s="115"/>
      <c r="BJ365" s="115"/>
      <c r="BK365" s="115"/>
      <c r="BL365" s="115"/>
      <c r="BM365" s="115"/>
      <c r="BN365" s="115"/>
      <c r="BO365" s="115"/>
      <c r="BP365" s="115"/>
      <c r="BQ365" s="115"/>
      <c r="BR365" s="115"/>
      <c r="BS365" s="115"/>
      <c r="BT365" s="115"/>
      <c r="BU365" s="115"/>
      <c r="BV365" s="115"/>
      <c r="BW365" s="115"/>
      <c r="BX365" s="115"/>
      <c r="BY365" s="115"/>
      <c r="BZ365" s="115"/>
      <c r="CA365" s="115"/>
      <c r="CB365" s="115"/>
      <c r="CC365" s="115"/>
      <c r="CD365" s="115"/>
      <c r="CE365" s="115"/>
      <c r="CF365" s="115"/>
      <c r="CG365" s="115"/>
      <c r="CH365" s="115"/>
      <c r="CI365" s="115"/>
      <c r="CJ365" s="115"/>
      <c r="CK365" s="115"/>
      <c r="CL365" s="115"/>
      <c r="CM365" s="115"/>
      <c r="CN365" s="115"/>
      <c r="CO365" s="115"/>
      <c r="CP365" s="115"/>
      <c r="CQ365" s="115"/>
      <c r="CR365" s="115"/>
      <c r="CS365" s="115"/>
      <c r="CT365" s="115"/>
      <c r="CU365" s="115"/>
      <c r="CV365" s="115"/>
      <c r="CW365" s="115"/>
      <c r="CX365" s="115"/>
      <c r="CY365" s="115"/>
      <c r="CZ365" s="115"/>
      <c r="DA365" s="115"/>
      <c r="DB365" s="115"/>
      <c r="DC365" s="115"/>
      <c r="DD365" s="115"/>
      <c r="DE365" s="115"/>
      <c r="DF365" s="115"/>
      <c r="DG365" s="115"/>
      <c r="DH365" s="115"/>
      <c r="DI365" s="115"/>
      <c r="DJ365" s="115"/>
      <c r="DK365" s="115"/>
      <c r="DL365" s="115"/>
      <c r="DM365" s="115"/>
      <c r="DN365" s="115"/>
      <c r="DO365" s="115"/>
      <c r="DP365" s="115"/>
      <c r="DQ365" s="115"/>
      <c r="DR365" s="115"/>
      <c r="DS365" s="116"/>
    </row>
    <row r="366" spans="1:123" s="117" customFormat="1" ht="90" x14ac:dyDescent="0.25">
      <c r="A366" s="105" t="s">
        <v>623</v>
      </c>
      <c r="B366" s="199">
        <v>10.1</v>
      </c>
      <c r="C366" s="106" t="s">
        <v>38</v>
      </c>
      <c r="D366" s="106" t="s">
        <v>624</v>
      </c>
      <c r="E366" s="106"/>
      <c r="F366" s="106"/>
      <c r="G366" s="106">
        <v>201747000017</v>
      </c>
      <c r="H366" s="106" t="s">
        <v>1044</v>
      </c>
      <c r="I366" s="109" t="s">
        <v>655</v>
      </c>
      <c r="J366" s="106" t="s">
        <v>911</v>
      </c>
      <c r="K366" s="108" t="s">
        <v>912</v>
      </c>
      <c r="L366" s="109">
        <v>100</v>
      </c>
      <c r="M366" s="170" t="s">
        <v>106</v>
      </c>
      <c r="N366" s="106">
        <v>25</v>
      </c>
      <c r="O366" s="106">
        <v>25</v>
      </c>
      <c r="P366" s="106">
        <v>25</v>
      </c>
      <c r="Q366" s="106">
        <v>25</v>
      </c>
      <c r="R366" s="106">
        <v>100</v>
      </c>
      <c r="S366" s="109" t="s">
        <v>652</v>
      </c>
      <c r="T366" s="109" t="s">
        <v>105</v>
      </c>
      <c r="U366" s="109" t="s">
        <v>96</v>
      </c>
      <c r="V366" s="109"/>
      <c r="W366" s="109"/>
      <c r="X366" s="207">
        <v>0</v>
      </c>
      <c r="Y366" s="109" t="s">
        <v>87</v>
      </c>
      <c r="Z366" s="109" t="s">
        <v>648</v>
      </c>
      <c r="AA366" s="109" t="s">
        <v>649</v>
      </c>
      <c r="AB366" s="302">
        <v>25</v>
      </c>
      <c r="AC366" s="302">
        <v>25</v>
      </c>
      <c r="AD366" s="166">
        <v>25</v>
      </c>
      <c r="AE366" s="166">
        <v>25</v>
      </c>
      <c r="AF366" s="294">
        <f t="shared" si="24"/>
        <v>100</v>
      </c>
      <c r="AG366" s="113" t="s">
        <v>622</v>
      </c>
      <c r="AH366" s="113" t="s">
        <v>14</v>
      </c>
      <c r="AI366" s="114"/>
      <c r="AJ366" s="115"/>
      <c r="AK366" s="115"/>
      <c r="AL366" s="115"/>
      <c r="AM366" s="115"/>
      <c r="AN366" s="115"/>
      <c r="AO366" s="115"/>
      <c r="AP366" s="115"/>
      <c r="AQ366" s="115"/>
      <c r="AR366" s="115"/>
      <c r="AS366" s="115"/>
      <c r="AT366" s="115"/>
      <c r="AU366" s="115"/>
      <c r="AV366" s="115"/>
      <c r="AW366" s="115"/>
      <c r="AX366" s="115"/>
      <c r="AY366" s="115"/>
      <c r="AZ366" s="115"/>
      <c r="BA366" s="115"/>
      <c r="BB366" s="115"/>
      <c r="BC366" s="115"/>
      <c r="BD366" s="115"/>
      <c r="BE366" s="115"/>
      <c r="BF366" s="115"/>
      <c r="BG366" s="115"/>
      <c r="BH366" s="115"/>
      <c r="BI366" s="115"/>
      <c r="BJ366" s="115"/>
      <c r="BK366" s="115"/>
      <c r="BL366" s="115"/>
      <c r="BM366" s="115"/>
      <c r="BN366" s="115"/>
      <c r="BO366" s="115"/>
      <c r="BP366" s="115"/>
      <c r="BQ366" s="115"/>
      <c r="BR366" s="115"/>
      <c r="BS366" s="115"/>
      <c r="BT366" s="115"/>
      <c r="BU366" s="115"/>
      <c r="BV366" s="115"/>
      <c r="BW366" s="115"/>
      <c r="BX366" s="115"/>
      <c r="BY366" s="115"/>
      <c r="BZ366" s="115"/>
      <c r="CA366" s="115"/>
      <c r="CB366" s="115"/>
      <c r="CC366" s="115"/>
      <c r="CD366" s="115"/>
      <c r="CE366" s="115"/>
      <c r="CF366" s="115"/>
      <c r="CG366" s="115"/>
      <c r="CH366" s="115"/>
      <c r="CI366" s="115"/>
      <c r="CJ366" s="115"/>
      <c r="CK366" s="115"/>
      <c r="CL366" s="115"/>
      <c r="CM366" s="115"/>
      <c r="CN366" s="115"/>
      <c r="CO366" s="115"/>
      <c r="CP366" s="115"/>
      <c r="CQ366" s="115"/>
      <c r="CR366" s="115"/>
      <c r="CS366" s="115"/>
      <c r="CT366" s="115"/>
      <c r="CU366" s="115"/>
      <c r="CV366" s="115"/>
      <c r="CW366" s="115"/>
      <c r="CX366" s="115"/>
      <c r="CY366" s="115"/>
      <c r="CZ366" s="115"/>
      <c r="DA366" s="115"/>
      <c r="DB366" s="115"/>
      <c r="DC366" s="115"/>
      <c r="DD366" s="115"/>
      <c r="DE366" s="115"/>
      <c r="DF366" s="115"/>
      <c r="DG366" s="115"/>
      <c r="DH366" s="115"/>
      <c r="DI366" s="115"/>
      <c r="DJ366" s="115"/>
      <c r="DK366" s="115"/>
      <c r="DL366" s="115"/>
      <c r="DM366" s="115"/>
      <c r="DN366" s="115"/>
      <c r="DO366" s="115"/>
      <c r="DP366" s="115"/>
      <c r="DQ366" s="115"/>
      <c r="DR366" s="115"/>
      <c r="DS366" s="116"/>
    </row>
    <row r="367" spans="1:123" s="117" customFormat="1" ht="90" x14ac:dyDescent="0.25">
      <c r="A367" s="105" t="s">
        <v>623</v>
      </c>
      <c r="B367" s="199">
        <v>10.1</v>
      </c>
      <c r="C367" s="106" t="s">
        <v>38</v>
      </c>
      <c r="D367" s="106" t="s">
        <v>624</v>
      </c>
      <c r="E367" s="106"/>
      <c r="F367" s="106"/>
      <c r="G367" s="106">
        <v>201747000017</v>
      </c>
      <c r="H367" s="106" t="s">
        <v>1044</v>
      </c>
      <c r="I367" s="109" t="s">
        <v>889</v>
      </c>
      <c r="J367" s="106" t="s">
        <v>913</v>
      </c>
      <c r="K367" s="108" t="s">
        <v>914</v>
      </c>
      <c r="L367" s="109">
        <v>100</v>
      </c>
      <c r="M367" s="170" t="s">
        <v>106</v>
      </c>
      <c r="N367" s="106">
        <v>25</v>
      </c>
      <c r="O367" s="106">
        <v>25</v>
      </c>
      <c r="P367" s="106">
        <v>25</v>
      </c>
      <c r="Q367" s="106">
        <v>25</v>
      </c>
      <c r="R367" s="106">
        <v>100</v>
      </c>
      <c r="S367" s="109" t="s">
        <v>652</v>
      </c>
      <c r="T367" s="109" t="s">
        <v>105</v>
      </c>
      <c r="U367" s="109" t="s">
        <v>96</v>
      </c>
      <c r="V367" s="109"/>
      <c r="W367" s="109"/>
      <c r="X367" s="207">
        <v>0</v>
      </c>
      <c r="Y367" s="109" t="s">
        <v>87</v>
      </c>
      <c r="Z367" s="109" t="s">
        <v>648</v>
      </c>
      <c r="AA367" s="109" t="s">
        <v>649</v>
      </c>
      <c r="AB367" s="302">
        <v>25</v>
      </c>
      <c r="AC367" s="302">
        <v>25</v>
      </c>
      <c r="AD367" s="166">
        <v>25</v>
      </c>
      <c r="AE367" s="166">
        <v>25</v>
      </c>
      <c r="AF367" s="294">
        <f t="shared" ref="AF367" si="27">AB367+AC367+AD367+AE367</f>
        <v>100</v>
      </c>
      <c r="AG367" s="113" t="s">
        <v>622</v>
      </c>
      <c r="AH367" s="113" t="s">
        <v>14</v>
      </c>
      <c r="AI367" s="114"/>
      <c r="AJ367" s="115"/>
      <c r="AK367" s="115"/>
      <c r="AL367" s="115"/>
      <c r="AM367" s="115"/>
      <c r="AN367" s="115"/>
      <c r="AO367" s="115"/>
      <c r="AP367" s="115"/>
      <c r="AQ367" s="115"/>
      <c r="AR367" s="115"/>
      <c r="AS367" s="115"/>
      <c r="AT367" s="115"/>
      <c r="AU367" s="115"/>
      <c r="AV367" s="115"/>
      <c r="AW367" s="115"/>
      <c r="AX367" s="115"/>
      <c r="AY367" s="115"/>
      <c r="AZ367" s="115"/>
      <c r="BA367" s="115"/>
      <c r="BB367" s="115"/>
      <c r="BC367" s="115"/>
      <c r="BD367" s="115"/>
      <c r="BE367" s="115"/>
      <c r="BF367" s="115"/>
      <c r="BG367" s="115"/>
      <c r="BH367" s="115"/>
      <c r="BI367" s="115"/>
      <c r="BJ367" s="115"/>
      <c r="BK367" s="115"/>
      <c r="BL367" s="115"/>
      <c r="BM367" s="115"/>
      <c r="BN367" s="115"/>
      <c r="BO367" s="115"/>
      <c r="BP367" s="115"/>
      <c r="BQ367" s="115"/>
      <c r="BR367" s="115"/>
      <c r="BS367" s="115"/>
      <c r="BT367" s="115"/>
      <c r="BU367" s="115"/>
      <c r="BV367" s="115"/>
      <c r="BW367" s="115"/>
      <c r="BX367" s="115"/>
      <c r="BY367" s="115"/>
      <c r="BZ367" s="115"/>
      <c r="CA367" s="115"/>
      <c r="CB367" s="115"/>
      <c r="CC367" s="115"/>
      <c r="CD367" s="115"/>
      <c r="CE367" s="115"/>
      <c r="CF367" s="115"/>
      <c r="CG367" s="115"/>
      <c r="CH367" s="115"/>
      <c r="CI367" s="115"/>
      <c r="CJ367" s="115"/>
      <c r="CK367" s="115"/>
      <c r="CL367" s="115"/>
      <c r="CM367" s="115"/>
      <c r="CN367" s="115"/>
      <c r="CO367" s="115"/>
      <c r="CP367" s="115"/>
      <c r="CQ367" s="115"/>
      <c r="CR367" s="115"/>
      <c r="CS367" s="115"/>
      <c r="CT367" s="115"/>
      <c r="CU367" s="115"/>
      <c r="CV367" s="115"/>
      <c r="CW367" s="115"/>
      <c r="CX367" s="115"/>
      <c r="CY367" s="115"/>
      <c r="CZ367" s="115"/>
      <c r="DA367" s="115"/>
      <c r="DB367" s="115"/>
      <c r="DC367" s="115"/>
      <c r="DD367" s="115"/>
      <c r="DE367" s="115"/>
      <c r="DF367" s="115"/>
      <c r="DG367" s="115"/>
      <c r="DH367" s="115"/>
      <c r="DI367" s="115"/>
      <c r="DJ367" s="115"/>
      <c r="DK367" s="115"/>
      <c r="DL367" s="115"/>
      <c r="DM367" s="115"/>
      <c r="DN367" s="115"/>
      <c r="DO367" s="115"/>
      <c r="DP367" s="115"/>
      <c r="DQ367" s="115"/>
      <c r="DR367" s="115"/>
      <c r="DS367" s="116"/>
    </row>
    <row r="368" spans="1:123" s="117" customFormat="1" ht="105" x14ac:dyDescent="0.25">
      <c r="A368" s="105" t="s">
        <v>623</v>
      </c>
      <c r="B368" s="199">
        <v>10.1</v>
      </c>
      <c r="C368" s="106" t="s">
        <v>38</v>
      </c>
      <c r="D368" s="106" t="s">
        <v>624</v>
      </c>
      <c r="E368" s="106"/>
      <c r="F368" s="106"/>
      <c r="G368" s="106">
        <v>201747000017</v>
      </c>
      <c r="H368" s="106" t="s">
        <v>1044</v>
      </c>
      <c r="I368" s="106" t="s">
        <v>890</v>
      </c>
      <c r="J368" s="106" t="s">
        <v>915</v>
      </c>
      <c r="K368" s="108" t="s">
        <v>916</v>
      </c>
      <c r="L368" s="109">
        <v>1</v>
      </c>
      <c r="M368" s="169" t="s">
        <v>925</v>
      </c>
      <c r="N368" s="106">
        <v>1</v>
      </c>
      <c r="O368" s="106"/>
      <c r="P368" s="106"/>
      <c r="Q368" s="106"/>
      <c r="R368" s="106">
        <v>1</v>
      </c>
      <c r="S368" s="109" t="s">
        <v>652</v>
      </c>
      <c r="T368" s="109" t="s">
        <v>105</v>
      </c>
      <c r="U368" s="109" t="s">
        <v>96</v>
      </c>
      <c r="V368" s="109"/>
      <c r="W368" s="109"/>
      <c r="X368" s="207">
        <v>0</v>
      </c>
      <c r="Y368" s="109" t="s">
        <v>87</v>
      </c>
      <c r="Z368" s="109" t="s">
        <v>648</v>
      </c>
      <c r="AA368" s="109" t="s">
        <v>649</v>
      </c>
      <c r="AB368" s="301">
        <v>0</v>
      </c>
      <c r="AC368" s="301">
        <v>0</v>
      </c>
      <c r="AD368" s="166">
        <v>1</v>
      </c>
      <c r="AE368" s="166">
        <v>0</v>
      </c>
      <c r="AF368" s="294">
        <f t="shared" si="24"/>
        <v>1</v>
      </c>
      <c r="AG368" s="113" t="s">
        <v>622</v>
      </c>
      <c r="AH368" s="113" t="s">
        <v>14</v>
      </c>
      <c r="AI368" s="114" t="s">
        <v>1076</v>
      </c>
      <c r="AJ368" s="115"/>
      <c r="AK368" s="115"/>
      <c r="AL368" s="115"/>
      <c r="AM368" s="115"/>
      <c r="AN368" s="115"/>
      <c r="AO368" s="115"/>
      <c r="AP368" s="115"/>
      <c r="AQ368" s="115"/>
      <c r="AR368" s="115"/>
      <c r="AS368" s="115"/>
      <c r="AT368" s="115"/>
      <c r="AU368" s="115"/>
      <c r="AV368" s="115"/>
      <c r="AW368" s="115"/>
      <c r="AX368" s="115"/>
      <c r="AY368" s="115"/>
      <c r="AZ368" s="115"/>
      <c r="BA368" s="115"/>
      <c r="BB368" s="115"/>
      <c r="BC368" s="115"/>
      <c r="BD368" s="115"/>
      <c r="BE368" s="115"/>
      <c r="BF368" s="115"/>
      <c r="BG368" s="115"/>
      <c r="BH368" s="115"/>
      <c r="BI368" s="115"/>
      <c r="BJ368" s="115"/>
      <c r="BK368" s="115"/>
      <c r="BL368" s="115"/>
      <c r="BM368" s="115"/>
      <c r="BN368" s="115"/>
      <c r="BO368" s="115"/>
      <c r="BP368" s="115"/>
      <c r="BQ368" s="115"/>
      <c r="BR368" s="115"/>
      <c r="BS368" s="115"/>
      <c r="BT368" s="115"/>
      <c r="BU368" s="115"/>
      <c r="BV368" s="115"/>
      <c r="BW368" s="115"/>
      <c r="BX368" s="115"/>
      <c r="BY368" s="115"/>
      <c r="BZ368" s="115"/>
      <c r="CA368" s="115"/>
      <c r="CB368" s="115"/>
      <c r="CC368" s="115"/>
      <c r="CD368" s="115"/>
      <c r="CE368" s="115"/>
      <c r="CF368" s="115"/>
      <c r="CG368" s="115"/>
      <c r="CH368" s="115"/>
      <c r="CI368" s="115"/>
      <c r="CJ368" s="115"/>
      <c r="CK368" s="115"/>
      <c r="CL368" s="115"/>
      <c r="CM368" s="115"/>
      <c r="CN368" s="115"/>
      <c r="CO368" s="115"/>
      <c r="CP368" s="115"/>
      <c r="CQ368" s="115"/>
      <c r="CR368" s="115"/>
      <c r="CS368" s="115"/>
      <c r="CT368" s="115"/>
      <c r="CU368" s="115"/>
      <c r="CV368" s="115"/>
      <c r="CW368" s="115"/>
      <c r="CX368" s="115"/>
      <c r="CY368" s="115"/>
      <c r="CZ368" s="115"/>
      <c r="DA368" s="115"/>
      <c r="DB368" s="115"/>
      <c r="DC368" s="115"/>
      <c r="DD368" s="115"/>
      <c r="DE368" s="115"/>
      <c r="DF368" s="115"/>
      <c r="DG368" s="115"/>
      <c r="DH368" s="115"/>
      <c r="DI368" s="115"/>
      <c r="DJ368" s="115"/>
      <c r="DK368" s="115"/>
      <c r="DL368" s="115"/>
      <c r="DM368" s="115"/>
      <c r="DN368" s="115"/>
      <c r="DO368" s="115"/>
      <c r="DP368" s="115"/>
      <c r="DQ368" s="115"/>
      <c r="DR368" s="115"/>
      <c r="DS368" s="116"/>
    </row>
    <row r="369" spans="1:123" s="117" customFormat="1" ht="105" x14ac:dyDescent="0.25">
      <c r="A369" s="105" t="s">
        <v>623</v>
      </c>
      <c r="B369" s="199">
        <v>10.1</v>
      </c>
      <c r="C369" s="106" t="s">
        <v>38</v>
      </c>
      <c r="D369" s="106" t="s">
        <v>624</v>
      </c>
      <c r="E369" s="106"/>
      <c r="F369" s="106"/>
      <c r="G369" s="106">
        <v>201747000017</v>
      </c>
      <c r="H369" s="106" t="s">
        <v>1044</v>
      </c>
      <c r="I369" s="106" t="s">
        <v>891</v>
      </c>
      <c r="J369" s="106" t="s">
        <v>917</v>
      </c>
      <c r="K369" s="108" t="s">
        <v>918</v>
      </c>
      <c r="L369" s="106">
        <v>1</v>
      </c>
      <c r="M369" s="106" t="s">
        <v>925</v>
      </c>
      <c r="N369" s="106">
        <v>1</v>
      </c>
      <c r="O369" s="106"/>
      <c r="P369" s="106"/>
      <c r="Q369" s="106"/>
      <c r="R369" s="106">
        <v>1</v>
      </c>
      <c r="S369" s="109" t="s">
        <v>652</v>
      </c>
      <c r="T369" s="109" t="s">
        <v>105</v>
      </c>
      <c r="U369" s="109" t="s">
        <v>96</v>
      </c>
      <c r="V369" s="109"/>
      <c r="W369" s="109"/>
      <c r="X369" s="207">
        <v>0</v>
      </c>
      <c r="Y369" s="109" t="s">
        <v>87</v>
      </c>
      <c r="Z369" s="109" t="s">
        <v>648</v>
      </c>
      <c r="AA369" s="109" t="s">
        <v>649</v>
      </c>
      <c r="AB369" s="300">
        <v>0</v>
      </c>
      <c r="AC369" s="302">
        <v>0</v>
      </c>
      <c r="AD369" s="166">
        <v>0</v>
      </c>
      <c r="AE369" s="166">
        <v>0</v>
      </c>
      <c r="AF369" s="294">
        <f t="shared" si="24"/>
        <v>0</v>
      </c>
      <c r="AG369" s="113" t="s">
        <v>622</v>
      </c>
      <c r="AH369" s="113" t="s">
        <v>14</v>
      </c>
      <c r="AI369" s="114" t="s">
        <v>1076</v>
      </c>
      <c r="AJ369" s="115"/>
      <c r="AK369" s="115"/>
      <c r="AL369" s="115"/>
      <c r="AM369" s="115"/>
      <c r="AN369" s="115"/>
      <c r="AO369" s="115"/>
      <c r="AP369" s="115"/>
      <c r="AQ369" s="115"/>
      <c r="AR369" s="115"/>
      <c r="AS369" s="115"/>
      <c r="AT369" s="115"/>
      <c r="AU369" s="115"/>
      <c r="AV369" s="115"/>
      <c r="AW369" s="115"/>
      <c r="AX369" s="115"/>
      <c r="AY369" s="115"/>
      <c r="AZ369" s="115"/>
      <c r="BA369" s="115"/>
      <c r="BB369" s="115"/>
      <c r="BC369" s="115"/>
      <c r="BD369" s="115"/>
      <c r="BE369" s="115"/>
      <c r="BF369" s="115"/>
      <c r="BG369" s="115"/>
      <c r="BH369" s="115"/>
      <c r="BI369" s="115"/>
      <c r="BJ369" s="115"/>
      <c r="BK369" s="115"/>
      <c r="BL369" s="115"/>
      <c r="BM369" s="115"/>
      <c r="BN369" s="115"/>
      <c r="BO369" s="115"/>
      <c r="BP369" s="115"/>
      <c r="BQ369" s="115"/>
      <c r="BR369" s="115"/>
      <c r="BS369" s="115"/>
      <c r="BT369" s="115"/>
      <c r="BU369" s="115"/>
      <c r="BV369" s="115"/>
      <c r="BW369" s="115"/>
      <c r="BX369" s="115"/>
      <c r="BY369" s="115"/>
      <c r="BZ369" s="115"/>
      <c r="CA369" s="115"/>
      <c r="CB369" s="115"/>
      <c r="CC369" s="115"/>
      <c r="CD369" s="115"/>
      <c r="CE369" s="115"/>
      <c r="CF369" s="115"/>
      <c r="CG369" s="115"/>
      <c r="CH369" s="115"/>
      <c r="CI369" s="115"/>
      <c r="CJ369" s="115"/>
      <c r="CK369" s="115"/>
      <c r="CL369" s="115"/>
      <c r="CM369" s="115"/>
      <c r="CN369" s="115"/>
      <c r="CO369" s="115"/>
      <c r="CP369" s="115"/>
      <c r="CQ369" s="115"/>
      <c r="CR369" s="115"/>
      <c r="CS369" s="115"/>
      <c r="CT369" s="115"/>
      <c r="CU369" s="115"/>
      <c r="CV369" s="115"/>
      <c r="CW369" s="115"/>
      <c r="CX369" s="115"/>
      <c r="CY369" s="115"/>
      <c r="CZ369" s="115"/>
      <c r="DA369" s="115"/>
      <c r="DB369" s="115"/>
      <c r="DC369" s="115"/>
      <c r="DD369" s="115"/>
      <c r="DE369" s="115"/>
      <c r="DF369" s="115"/>
      <c r="DG369" s="115"/>
      <c r="DH369" s="115"/>
      <c r="DI369" s="115"/>
      <c r="DJ369" s="115"/>
      <c r="DK369" s="115"/>
      <c r="DL369" s="115"/>
      <c r="DM369" s="115"/>
      <c r="DN369" s="115"/>
      <c r="DO369" s="115"/>
      <c r="DP369" s="115"/>
      <c r="DQ369" s="115"/>
      <c r="DR369" s="115"/>
      <c r="DS369" s="116"/>
    </row>
    <row r="370" spans="1:123" s="117" customFormat="1" ht="90" x14ac:dyDescent="0.25">
      <c r="A370" s="105" t="s">
        <v>623</v>
      </c>
      <c r="B370" s="199">
        <v>10.1</v>
      </c>
      <c r="C370" s="106" t="s">
        <v>38</v>
      </c>
      <c r="D370" s="106" t="s">
        <v>624</v>
      </c>
      <c r="E370" s="106"/>
      <c r="F370" s="106"/>
      <c r="G370" s="106">
        <v>201747000017</v>
      </c>
      <c r="H370" s="106" t="s">
        <v>1044</v>
      </c>
      <c r="I370" s="106" t="s">
        <v>656</v>
      </c>
      <c r="J370" s="106" t="s">
        <v>919</v>
      </c>
      <c r="K370" s="108" t="s">
        <v>920</v>
      </c>
      <c r="L370" s="106">
        <v>100</v>
      </c>
      <c r="M370" s="106" t="s">
        <v>106</v>
      </c>
      <c r="N370" s="106">
        <v>25</v>
      </c>
      <c r="O370" s="106">
        <v>25</v>
      </c>
      <c r="P370" s="106">
        <v>25</v>
      </c>
      <c r="Q370" s="106">
        <v>25</v>
      </c>
      <c r="R370" s="106">
        <v>100</v>
      </c>
      <c r="S370" s="109" t="s">
        <v>652</v>
      </c>
      <c r="T370" s="109" t="s">
        <v>105</v>
      </c>
      <c r="U370" s="109" t="s">
        <v>96</v>
      </c>
      <c r="V370" s="109"/>
      <c r="W370" s="109"/>
      <c r="X370" s="207">
        <v>0</v>
      </c>
      <c r="Y370" s="109" t="s">
        <v>87</v>
      </c>
      <c r="Z370" s="109" t="s">
        <v>648</v>
      </c>
      <c r="AA370" s="109" t="s">
        <v>649</v>
      </c>
      <c r="AB370" s="316">
        <v>24</v>
      </c>
      <c r="AC370" s="316">
        <v>23</v>
      </c>
      <c r="AD370" s="317">
        <v>25</v>
      </c>
      <c r="AE370" s="317">
        <v>25</v>
      </c>
      <c r="AF370" s="320">
        <f t="shared" si="24"/>
        <v>97</v>
      </c>
      <c r="AG370" s="113" t="s">
        <v>622</v>
      </c>
      <c r="AH370" s="113" t="s">
        <v>14</v>
      </c>
      <c r="AI370" s="114"/>
      <c r="AJ370" s="115"/>
      <c r="AK370" s="115"/>
      <c r="AL370" s="115"/>
      <c r="AM370" s="115"/>
      <c r="AN370" s="115"/>
      <c r="AO370" s="115"/>
      <c r="AP370" s="115"/>
      <c r="AQ370" s="115"/>
      <c r="AR370" s="115"/>
      <c r="AS370" s="115"/>
      <c r="AT370" s="115"/>
      <c r="AU370" s="115"/>
      <c r="AV370" s="115"/>
      <c r="AW370" s="115"/>
      <c r="AX370" s="115"/>
      <c r="AY370" s="115"/>
      <c r="AZ370" s="115"/>
      <c r="BA370" s="115"/>
      <c r="BB370" s="115"/>
      <c r="BC370" s="115"/>
      <c r="BD370" s="115"/>
      <c r="BE370" s="115"/>
      <c r="BF370" s="115"/>
      <c r="BG370" s="115"/>
      <c r="BH370" s="115"/>
      <c r="BI370" s="115"/>
      <c r="BJ370" s="115"/>
      <c r="BK370" s="115"/>
      <c r="BL370" s="115"/>
      <c r="BM370" s="115"/>
      <c r="BN370" s="115"/>
      <c r="BO370" s="115"/>
      <c r="BP370" s="115"/>
      <c r="BQ370" s="115"/>
      <c r="BR370" s="115"/>
      <c r="BS370" s="115"/>
      <c r="BT370" s="115"/>
      <c r="BU370" s="115"/>
      <c r="BV370" s="115"/>
      <c r="BW370" s="115"/>
      <c r="BX370" s="115"/>
      <c r="BY370" s="115"/>
      <c r="BZ370" s="115"/>
      <c r="CA370" s="115"/>
      <c r="CB370" s="115"/>
      <c r="CC370" s="115"/>
      <c r="CD370" s="115"/>
      <c r="CE370" s="115"/>
      <c r="CF370" s="115"/>
      <c r="CG370" s="115"/>
      <c r="CH370" s="115"/>
      <c r="CI370" s="115"/>
      <c r="CJ370" s="115"/>
      <c r="CK370" s="115"/>
      <c r="CL370" s="115"/>
      <c r="CM370" s="115"/>
      <c r="CN370" s="115"/>
      <c r="CO370" s="115"/>
      <c r="CP370" s="115"/>
      <c r="CQ370" s="115"/>
      <c r="CR370" s="115"/>
      <c r="CS370" s="115"/>
      <c r="CT370" s="115"/>
      <c r="CU370" s="115"/>
      <c r="CV370" s="115"/>
      <c r="CW370" s="115"/>
      <c r="CX370" s="115"/>
      <c r="CY370" s="115"/>
      <c r="CZ370" s="115"/>
      <c r="DA370" s="115"/>
      <c r="DB370" s="115"/>
      <c r="DC370" s="115"/>
      <c r="DD370" s="115"/>
      <c r="DE370" s="115"/>
      <c r="DF370" s="115"/>
      <c r="DG370" s="115"/>
      <c r="DH370" s="115"/>
      <c r="DI370" s="115"/>
      <c r="DJ370" s="115"/>
      <c r="DK370" s="115"/>
      <c r="DL370" s="115"/>
      <c r="DM370" s="115"/>
      <c r="DN370" s="115"/>
      <c r="DO370" s="115"/>
      <c r="DP370" s="115"/>
      <c r="DQ370" s="115"/>
      <c r="DR370" s="115"/>
      <c r="DS370" s="116"/>
    </row>
    <row r="371" spans="1:123" s="117" customFormat="1" ht="90" x14ac:dyDescent="0.25">
      <c r="A371" s="105" t="s">
        <v>623</v>
      </c>
      <c r="B371" s="199">
        <v>10.1</v>
      </c>
      <c r="C371" s="106" t="s">
        <v>38</v>
      </c>
      <c r="D371" s="106" t="s">
        <v>624</v>
      </c>
      <c r="E371" s="106"/>
      <c r="F371" s="106"/>
      <c r="G371" s="106">
        <v>201747000017</v>
      </c>
      <c r="H371" s="106" t="s">
        <v>1044</v>
      </c>
      <c r="I371" s="106" t="s">
        <v>892</v>
      </c>
      <c r="J371" s="106" t="s">
        <v>921</v>
      </c>
      <c r="K371" s="108" t="s">
        <v>922</v>
      </c>
      <c r="L371" s="106">
        <v>100</v>
      </c>
      <c r="M371" s="106" t="s">
        <v>106</v>
      </c>
      <c r="N371" s="106">
        <v>25</v>
      </c>
      <c r="O371" s="106">
        <v>25</v>
      </c>
      <c r="P371" s="106">
        <v>25</v>
      </c>
      <c r="Q371" s="106">
        <v>25</v>
      </c>
      <c r="R371" s="106">
        <v>100</v>
      </c>
      <c r="S371" s="109" t="s">
        <v>345</v>
      </c>
      <c r="T371" s="109" t="s">
        <v>105</v>
      </c>
      <c r="U371" s="109"/>
      <c r="V371" s="109"/>
      <c r="W371" s="109"/>
      <c r="X371" s="207">
        <v>0</v>
      </c>
      <c r="Y371" s="109" t="s">
        <v>87</v>
      </c>
      <c r="Z371" s="109" t="s">
        <v>648</v>
      </c>
      <c r="AA371" s="109" t="s">
        <v>649</v>
      </c>
      <c r="AB371" s="323">
        <v>0.24</v>
      </c>
      <c r="AC371" s="323">
        <v>0.27</v>
      </c>
      <c r="AD371" s="323">
        <v>0.25</v>
      </c>
      <c r="AE371" s="323">
        <v>0.2</v>
      </c>
      <c r="AF371" s="322">
        <f t="shared" si="24"/>
        <v>0.96</v>
      </c>
      <c r="AG371" s="113" t="s">
        <v>622</v>
      </c>
      <c r="AH371" s="113" t="s">
        <v>14</v>
      </c>
      <c r="AI371" s="114"/>
      <c r="AJ371" s="115"/>
      <c r="AK371" s="115"/>
      <c r="AL371" s="115"/>
      <c r="AM371" s="115"/>
      <c r="AN371" s="115"/>
      <c r="AO371" s="115"/>
      <c r="AP371" s="115"/>
      <c r="AQ371" s="115"/>
      <c r="AR371" s="115"/>
      <c r="AS371" s="115"/>
      <c r="AT371" s="115"/>
      <c r="AU371" s="115"/>
      <c r="AV371" s="115"/>
      <c r="AW371" s="115"/>
      <c r="AX371" s="115"/>
      <c r="AY371" s="115"/>
      <c r="AZ371" s="115"/>
      <c r="BA371" s="115"/>
      <c r="BB371" s="115"/>
      <c r="BC371" s="115"/>
      <c r="BD371" s="115"/>
      <c r="BE371" s="115"/>
      <c r="BF371" s="115"/>
      <c r="BG371" s="115"/>
      <c r="BH371" s="115"/>
      <c r="BI371" s="115"/>
      <c r="BJ371" s="115"/>
      <c r="BK371" s="115"/>
      <c r="BL371" s="115"/>
      <c r="BM371" s="115"/>
      <c r="BN371" s="115"/>
      <c r="BO371" s="115"/>
      <c r="BP371" s="115"/>
      <c r="BQ371" s="115"/>
      <c r="BR371" s="115"/>
      <c r="BS371" s="115"/>
      <c r="BT371" s="115"/>
      <c r="BU371" s="115"/>
      <c r="BV371" s="115"/>
      <c r="BW371" s="115"/>
      <c r="BX371" s="115"/>
      <c r="BY371" s="115"/>
      <c r="BZ371" s="115"/>
      <c r="CA371" s="115"/>
      <c r="CB371" s="115"/>
      <c r="CC371" s="115"/>
      <c r="CD371" s="115"/>
      <c r="CE371" s="115"/>
      <c r="CF371" s="115"/>
      <c r="CG371" s="115"/>
      <c r="CH371" s="115"/>
      <c r="CI371" s="115"/>
      <c r="CJ371" s="115"/>
      <c r="CK371" s="115"/>
      <c r="CL371" s="115"/>
      <c r="CM371" s="115"/>
      <c r="CN371" s="115"/>
      <c r="CO371" s="115"/>
      <c r="CP371" s="115"/>
      <c r="CQ371" s="115"/>
      <c r="CR371" s="115"/>
      <c r="CS371" s="115"/>
      <c r="CT371" s="115"/>
      <c r="CU371" s="115"/>
      <c r="CV371" s="115"/>
      <c r="CW371" s="115"/>
      <c r="CX371" s="115"/>
      <c r="CY371" s="115"/>
      <c r="CZ371" s="115"/>
      <c r="DA371" s="115"/>
      <c r="DB371" s="115"/>
      <c r="DC371" s="115"/>
      <c r="DD371" s="115"/>
      <c r="DE371" s="115"/>
      <c r="DF371" s="115"/>
      <c r="DG371" s="115"/>
      <c r="DH371" s="115"/>
      <c r="DI371" s="115"/>
      <c r="DJ371" s="115"/>
      <c r="DK371" s="115"/>
      <c r="DL371" s="115"/>
      <c r="DM371" s="115"/>
      <c r="DN371" s="115"/>
      <c r="DO371" s="115"/>
      <c r="DP371" s="115"/>
      <c r="DQ371" s="115"/>
      <c r="DR371" s="115"/>
      <c r="DS371" s="116"/>
    </row>
    <row r="372" spans="1:123" s="117" customFormat="1" ht="90" x14ac:dyDescent="0.25">
      <c r="A372" s="105" t="s">
        <v>623</v>
      </c>
      <c r="B372" s="199">
        <v>10.1</v>
      </c>
      <c r="C372" s="106" t="s">
        <v>38</v>
      </c>
      <c r="D372" s="106" t="s">
        <v>624</v>
      </c>
      <c r="E372" s="106"/>
      <c r="F372" s="106"/>
      <c r="G372" s="106">
        <v>201747000017</v>
      </c>
      <c r="H372" s="106" t="s">
        <v>1044</v>
      </c>
      <c r="I372" s="106" t="s">
        <v>893</v>
      </c>
      <c r="J372" s="106" t="s">
        <v>921</v>
      </c>
      <c r="K372" s="108" t="s">
        <v>923</v>
      </c>
      <c r="L372" s="106">
        <v>100</v>
      </c>
      <c r="M372" s="106" t="s">
        <v>106</v>
      </c>
      <c r="N372" s="106">
        <v>25</v>
      </c>
      <c r="O372" s="106">
        <v>25</v>
      </c>
      <c r="P372" s="106">
        <v>25</v>
      </c>
      <c r="Q372" s="106">
        <v>25</v>
      </c>
      <c r="R372" s="106">
        <v>100</v>
      </c>
      <c r="S372" s="109" t="s">
        <v>652</v>
      </c>
      <c r="T372" s="109" t="s">
        <v>105</v>
      </c>
      <c r="U372" s="109" t="s">
        <v>96</v>
      </c>
      <c r="V372" s="109"/>
      <c r="W372" s="109"/>
      <c r="X372" s="207">
        <v>0</v>
      </c>
      <c r="Y372" s="109" t="s">
        <v>87</v>
      </c>
      <c r="Z372" s="109" t="s">
        <v>648</v>
      </c>
      <c r="AA372" s="109" t="s">
        <v>649</v>
      </c>
      <c r="AB372" s="110">
        <v>25</v>
      </c>
      <c r="AC372" s="293">
        <v>25</v>
      </c>
      <c r="AD372" s="166">
        <v>25</v>
      </c>
      <c r="AE372" s="166">
        <v>25</v>
      </c>
      <c r="AF372" s="294">
        <f t="shared" si="24"/>
        <v>100</v>
      </c>
      <c r="AG372" s="113" t="s">
        <v>622</v>
      </c>
      <c r="AH372" s="113" t="s">
        <v>14</v>
      </c>
      <c r="AI372" s="114"/>
      <c r="AJ372" s="115"/>
      <c r="AK372" s="115"/>
      <c r="AL372" s="115"/>
      <c r="AM372" s="115"/>
      <c r="AN372" s="115"/>
      <c r="AO372" s="115"/>
      <c r="AP372" s="115"/>
      <c r="AQ372" s="115"/>
      <c r="AR372" s="115"/>
      <c r="AS372" s="115"/>
      <c r="AT372" s="115"/>
      <c r="AU372" s="115"/>
      <c r="AV372" s="115"/>
      <c r="AW372" s="115"/>
      <c r="AX372" s="115"/>
      <c r="AY372" s="115"/>
      <c r="AZ372" s="115"/>
      <c r="BA372" s="115"/>
      <c r="BB372" s="115"/>
      <c r="BC372" s="115"/>
      <c r="BD372" s="115"/>
      <c r="BE372" s="115"/>
      <c r="BF372" s="115"/>
      <c r="BG372" s="115"/>
      <c r="BH372" s="115"/>
      <c r="BI372" s="115"/>
      <c r="BJ372" s="115"/>
      <c r="BK372" s="115"/>
      <c r="BL372" s="115"/>
      <c r="BM372" s="115"/>
      <c r="BN372" s="115"/>
      <c r="BO372" s="115"/>
      <c r="BP372" s="115"/>
      <c r="BQ372" s="115"/>
      <c r="BR372" s="115"/>
      <c r="BS372" s="115"/>
      <c r="BT372" s="115"/>
      <c r="BU372" s="115"/>
      <c r="BV372" s="115"/>
      <c r="BW372" s="115"/>
      <c r="BX372" s="115"/>
      <c r="BY372" s="115"/>
      <c r="BZ372" s="115"/>
      <c r="CA372" s="115"/>
      <c r="CB372" s="115"/>
      <c r="CC372" s="115"/>
      <c r="CD372" s="115"/>
      <c r="CE372" s="115"/>
      <c r="CF372" s="115"/>
      <c r="CG372" s="115"/>
      <c r="CH372" s="115"/>
      <c r="CI372" s="115"/>
      <c r="CJ372" s="115"/>
      <c r="CK372" s="115"/>
      <c r="CL372" s="115"/>
      <c r="CM372" s="115"/>
      <c r="CN372" s="115"/>
      <c r="CO372" s="115"/>
      <c r="CP372" s="115"/>
      <c r="CQ372" s="115"/>
      <c r="CR372" s="115"/>
      <c r="CS372" s="115"/>
      <c r="CT372" s="115"/>
      <c r="CU372" s="115"/>
      <c r="CV372" s="115"/>
      <c r="CW372" s="115"/>
      <c r="CX372" s="115"/>
      <c r="CY372" s="115"/>
      <c r="CZ372" s="115"/>
      <c r="DA372" s="115"/>
      <c r="DB372" s="115"/>
      <c r="DC372" s="115"/>
      <c r="DD372" s="115"/>
      <c r="DE372" s="115"/>
      <c r="DF372" s="115"/>
      <c r="DG372" s="115"/>
      <c r="DH372" s="115"/>
      <c r="DI372" s="115"/>
      <c r="DJ372" s="115"/>
      <c r="DK372" s="115"/>
      <c r="DL372" s="115"/>
      <c r="DM372" s="115"/>
      <c r="DN372" s="115"/>
      <c r="DO372" s="115"/>
      <c r="DP372" s="115"/>
      <c r="DQ372" s="115"/>
      <c r="DR372" s="115"/>
      <c r="DS372" s="116"/>
    </row>
    <row r="373" spans="1:123" s="117" customFormat="1" ht="150" x14ac:dyDescent="0.25">
      <c r="A373" s="105" t="s">
        <v>52</v>
      </c>
      <c r="B373" s="199">
        <v>10.1</v>
      </c>
      <c r="C373" s="106" t="s">
        <v>38</v>
      </c>
      <c r="D373" s="106" t="s">
        <v>53</v>
      </c>
      <c r="E373" s="106"/>
      <c r="F373" s="106"/>
      <c r="G373" s="106">
        <v>201747000017</v>
      </c>
      <c r="H373" s="106" t="s">
        <v>1044</v>
      </c>
      <c r="I373" s="106" t="s">
        <v>657</v>
      </c>
      <c r="J373" s="106" t="s">
        <v>658</v>
      </c>
      <c r="K373" s="108" t="s">
        <v>872</v>
      </c>
      <c r="L373" s="106">
        <v>58</v>
      </c>
      <c r="M373" s="106" t="s">
        <v>82</v>
      </c>
      <c r="N373" s="106">
        <v>29</v>
      </c>
      <c r="O373" s="106"/>
      <c r="P373" s="106">
        <v>29</v>
      </c>
      <c r="Q373" s="106"/>
      <c r="R373" s="106">
        <v>58</v>
      </c>
      <c r="S373" s="109" t="s">
        <v>433</v>
      </c>
      <c r="T373" s="109" t="s">
        <v>105</v>
      </c>
      <c r="U373" s="109" t="s">
        <v>873</v>
      </c>
      <c r="V373" s="109"/>
      <c r="W373" s="109"/>
      <c r="X373" s="207">
        <v>0</v>
      </c>
      <c r="Y373" s="109" t="s">
        <v>87</v>
      </c>
      <c r="Z373" s="109" t="s">
        <v>659</v>
      </c>
      <c r="AA373" s="109" t="s">
        <v>660</v>
      </c>
      <c r="AB373" s="110">
        <v>0</v>
      </c>
      <c r="AC373" s="293">
        <v>16</v>
      </c>
      <c r="AD373" s="166">
        <v>0</v>
      </c>
      <c r="AE373" s="166">
        <v>0</v>
      </c>
      <c r="AF373" s="114">
        <v>0</v>
      </c>
      <c r="AG373" s="114" t="s">
        <v>1064</v>
      </c>
      <c r="AH373" s="167" t="s">
        <v>14</v>
      </c>
      <c r="AI373" s="114"/>
      <c r="AJ373" s="115"/>
      <c r="AK373" s="115"/>
      <c r="AL373" s="115"/>
      <c r="AM373" s="115"/>
      <c r="AN373" s="115"/>
      <c r="AO373" s="115"/>
      <c r="AP373" s="115"/>
      <c r="AQ373" s="115"/>
      <c r="AR373" s="115"/>
      <c r="AS373" s="115"/>
      <c r="AT373" s="115"/>
      <c r="AU373" s="115"/>
      <c r="AV373" s="115"/>
      <c r="AW373" s="115"/>
      <c r="AX373" s="115"/>
      <c r="AY373" s="115"/>
      <c r="AZ373" s="115"/>
      <c r="BA373" s="115"/>
      <c r="BB373" s="115"/>
      <c r="BC373" s="115"/>
      <c r="BD373" s="115"/>
      <c r="BE373" s="115"/>
      <c r="BF373" s="115"/>
      <c r="BG373" s="115"/>
      <c r="BH373" s="115"/>
      <c r="BI373" s="115"/>
      <c r="BJ373" s="115"/>
      <c r="BK373" s="115"/>
      <c r="BL373" s="115"/>
      <c r="BM373" s="115"/>
      <c r="BN373" s="115"/>
      <c r="BO373" s="115"/>
      <c r="BP373" s="115"/>
      <c r="BQ373" s="115"/>
      <c r="BR373" s="115"/>
      <c r="BS373" s="115"/>
      <c r="BT373" s="115"/>
      <c r="BU373" s="115"/>
      <c r="BV373" s="115"/>
      <c r="BW373" s="115"/>
      <c r="BX373" s="115"/>
      <c r="BY373" s="115"/>
      <c r="BZ373" s="115"/>
      <c r="CA373" s="115"/>
      <c r="CB373" s="115"/>
      <c r="CC373" s="115"/>
      <c r="CD373" s="115"/>
      <c r="CE373" s="115"/>
      <c r="CF373" s="115"/>
      <c r="CG373" s="115"/>
      <c r="CH373" s="115"/>
      <c r="CI373" s="115"/>
      <c r="CJ373" s="115"/>
      <c r="CK373" s="115"/>
      <c r="CL373" s="115"/>
      <c r="CM373" s="115"/>
      <c r="CN373" s="115"/>
      <c r="CO373" s="115"/>
      <c r="CP373" s="115"/>
      <c r="CQ373" s="115"/>
      <c r="CR373" s="115"/>
      <c r="CS373" s="115"/>
      <c r="CT373" s="115"/>
      <c r="CU373" s="115"/>
      <c r="CV373" s="115"/>
      <c r="CW373" s="115"/>
      <c r="CX373" s="115"/>
      <c r="CY373" s="115"/>
      <c r="CZ373" s="115"/>
      <c r="DA373" s="115"/>
      <c r="DB373" s="115"/>
      <c r="DC373" s="115"/>
      <c r="DD373" s="115"/>
      <c r="DE373" s="115"/>
      <c r="DF373" s="115"/>
      <c r="DG373" s="115"/>
      <c r="DH373" s="115"/>
      <c r="DI373" s="115"/>
      <c r="DJ373" s="115"/>
      <c r="DK373" s="115"/>
      <c r="DL373" s="115"/>
      <c r="DM373" s="115"/>
      <c r="DN373" s="115"/>
      <c r="DO373" s="115"/>
      <c r="DP373" s="115"/>
      <c r="DQ373" s="115"/>
      <c r="DR373" s="115"/>
      <c r="DS373" s="116"/>
    </row>
    <row r="374" spans="1:123" s="117" customFormat="1" ht="150" x14ac:dyDescent="0.25">
      <c r="A374" s="220" t="s">
        <v>52</v>
      </c>
      <c r="B374" s="221">
        <v>10.1</v>
      </c>
      <c r="C374" s="222" t="s">
        <v>38</v>
      </c>
      <c r="D374" s="222" t="s">
        <v>53</v>
      </c>
      <c r="E374" s="222"/>
      <c r="F374" s="222"/>
      <c r="G374" s="222">
        <v>201747000017</v>
      </c>
      <c r="H374" s="222" t="s">
        <v>1044</v>
      </c>
      <c r="I374" s="222" t="s">
        <v>657</v>
      </c>
      <c r="J374" s="222" t="s">
        <v>658</v>
      </c>
      <c r="K374" s="255" t="s">
        <v>926</v>
      </c>
      <c r="L374" s="222">
        <v>100</v>
      </c>
      <c r="M374" s="222" t="s">
        <v>103</v>
      </c>
      <c r="N374" s="222">
        <v>25</v>
      </c>
      <c r="O374" s="222">
        <v>25</v>
      </c>
      <c r="P374" s="222">
        <v>25</v>
      </c>
      <c r="Q374" s="222">
        <v>25</v>
      </c>
      <c r="R374" s="222">
        <v>100</v>
      </c>
      <c r="S374" s="219" t="s">
        <v>433</v>
      </c>
      <c r="T374" s="219" t="s">
        <v>105</v>
      </c>
      <c r="U374" s="219" t="s">
        <v>873</v>
      </c>
      <c r="V374" s="219" t="s">
        <v>156</v>
      </c>
      <c r="W374" s="219" t="s">
        <v>14</v>
      </c>
      <c r="X374" s="260">
        <v>22572500</v>
      </c>
      <c r="Y374" s="219" t="s">
        <v>87</v>
      </c>
      <c r="Z374" s="219" t="s">
        <v>659</v>
      </c>
      <c r="AA374" s="219" t="s">
        <v>660</v>
      </c>
      <c r="AB374" s="233">
        <v>0</v>
      </c>
      <c r="AC374" s="261">
        <v>21.6</v>
      </c>
      <c r="AD374" s="166">
        <v>2</v>
      </c>
      <c r="AE374" s="166">
        <v>49</v>
      </c>
      <c r="AF374" s="114">
        <v>15</v>
      </c>
      <c r="AG374" s="114" t="s">
        <v>1064</v>
      </c>
      <c r="AH374" s="167" t="s">
        <v>14</v>
      </c>
      <c r="AI374" s="114"/>
      <c r="AJ374" s="115"/>
      <c r="AK374" s="115"/>
      <c r="AL374" s="115"/>
      <c r="AM374" s="115"/>
      <c r="AN374" s="115"/>
      <c r="AO374" s="115"/>
      <c r="AP374" s="115"/>
      <c r="AQ374" s="115"/>
      <c r="AR374" s="115"/>
      <c r="AS374" s="115"/>
      <c r="AT374" s="115"/>
      <c r="AU374" s="115"/>
      <c r="AV374" s="115"/>
      <c r="AW374" s="115"/>
      <c r="AX374" s="115"/>
      <c r="AY374" s="115"/>
      <c r="AZ374" s="115"/>
      <c r="BA374" s="115"/>
      <c r="BB374" s="115"/>
      <c r="BC374" s="115"/>
      <c r="BD374" s="115"/>
      <c r="BE374" s="115"/>
      <c r="BF374" s="115"/>
      <c r="BG374" s="115"/>
      <c r="BH374" s="115"/>
      <c r="BI374" s="115"/>
      <c r="BJ374" s="115"/>
      <c r="BK374" s="115"/>
      <c r="BL374" s="115"/>
      <c r="BM374" s="115"/>
      <c r="BN374" s="115"/>
      <c r="BO374" s="115"/>
      <c r="BP374" s="115"/>
      <c r="BQ374" s="115"/>
      <c r="BR374" s="115"/>
      <c r="BS374" s="115"/>
      <c r="BT374" s="115"/>
      <c r="BU374" s="115"/>
      <c r="BV374" s="115"/>
      <c r="BW374" s="115"/>
      <c r="BX374" s="115"/>
      <c r="BY374" s="115"/>
      <c r="BZ374" s="115"/>
      <c r="CA374" s="115"/>
      <c r="CB374" s="115"/>
      <c r="CC374" s="115"/>
      <c r="CD374" s="115"/>
      <c r="CE374" s="115"/>
      <c r="CF374" s="115"/>
      <c r="CG374" s="115"/>
      <c r="CH374" s="115"/>
      <c r="CI374" s="115"/>
      <c r="CJ374" s="115"/>
      <c r="CK374" s="115"/>
      <c r="CL374" s="115"/>
      <c r="CM374" s="115"/>
      <c r="CN374" s="115"/>
      <c r="CO374" s="115"/>
      <c r="CP374" s="115"/>
      <c r="CQ374" s="115"/>
      <c r="CR374" s="115"/>
      <c r="CS374" s="115"/>
      <c r="CT374" s="115"/>
      <c r="CU374" s="115"/>
      <c r="CV374" s="115"/>
      <c r="CW374" s="115"/>
      <c r="CX374" s="115"/>
      <c r="CY374" s="115"/>
      <c r="CZ374" s="115"/>
      <c r="DA374" s="115"/>
      <c r="DB374" s="115"/>
      <c r="DC374" s="115"/>
      <c r="DD374" s="115"/>
      <c r="DE374" s="115"/>
      <c r="DF374" s="115"/>
      <c r="DG374" s="115"/>
      <c r="DH374" s="115"/>
      <c r="DI374" s="115"/>
      <c r="DJ374" s="115"/>
      <c r="DK374" s="115"/>
      <c r="DL374" s="115"/>
      <c r="DM374" s="115"/>
      <c r="DN374" s="115"/>
      <c r="DO374" s="115"/>
      <c r="DP374" s="115"/>
      <c r="DQ374" s="115"/>
      <c r="DR374" s="115"/>
      <c r="DS374" s="116"/>
    </row>
    <row r="375" spans="1:123" s="117" customFormat="1" ht="150" hidden="1" x14ac:dyDescent="0.25">
      <c r="A375" s="105" t="s">
        <v>52</v>
      </c>
      <c r="B375" s="199">
        <v>10.1</v>
      </c>
      <c r="C375" s="106" t="s">
        <v>38</v>
      </c>
      <c r="D375" s="106" t="s">
        <v>53</v>
      </c>
      <c r="E375" s="106"/>
      <c r="F375" s="106"/>
      <c r="G375" s="106">
        <v>201747000017</v>
      </c>
      <c r="H375" s="106" t="s">
        <v>1044</v>
      </c>
      <c r="I375" s="106" t="s">
        <v>657</v>
      </c>
      <c r="J375" s="106" t="s">
        <v>658</v>
      </c>
      <c r="K375" s="108" t="s">
        <v>874</v>
      </c>
      <c r="L375" s="106">
        <v>100</v>
      </c>
      <c r="M375" s="106" t="s">
        <v>103</v>
      </c>
      <c r="N375" s="106">
        <v>25</v>
      </c>
      <c r="O375" s="106">
        <v>25</v>
      </c>
      <c r="P375" s="106">
        <v>25</v>
      </c>
      <c r="Q375" s="106">
        <v>25</v>
      </c>
      <c r="R375" s="106">
        <v>100</v>
      </c>
      <c r="S375" s="109" t="s">
        <v>433</v>
      </c>
      <c r="T375" s="109" t="s">
        <v>105</v>
      </c>
      <c r="U375" s="109" t="s">
        <v>96</v>
      </c>
      <c r="V375" s="109"/>
      <c r="W375" s="109"/>
      <c r="X375" s="207">
        <v>0</v>
      </c>
      <c r="Y375" s="109" t="s">
        <v>87</v>
      </c>
      <c r="Z375" s="109" t="s">
        <v>659</v>
      </c>
      <c r="AA375" s="109" t="s">
        <v>660</v>
      </c>
      <c r="AB375" s="110">
        <v>0</v>
      </c>
      <c r="AC375" s="166">
        <v>25</v>
      </c>
      <c r="AD375" s="166">
        <v>21.6</v>
      </c>
      <c r="AE375" s="166">
        <v>21.6</v>
      </c>
      <c r="AF375" s="114">
        <v>21.6</v>
      </c>
      <c r="AG375" s="114" t="s">
        <v>622</v>
      </c>
      <c r="AH375" s="167" t="s">
        <v>14</v>
      </c>
      <c r="AI375" s="114"/>
      <c r="AJ375" s="115"/>
      <c r="AK375" s="115"/>
      <c r="AL375" s="115"/>
      <c r="AM375" s="115"/>
      <c r="AN375" s="115"/>
      <c r="AO375" s="115"/>
      <c r="AP375" s="115"/>
      <c r="AQ375" s="115"/>
      <c r="AR375" s="115"/>
      <c r="AS375" s="115"/>
      <c r="AT375" s="115"/>
      <c r="AU375" s="115"/>
      <c r="AV375" s="115"/>
      <c r="AW375" s="115"/>
      <c r="AX375" s="115"/>
      <c r="AY375" s="115"/>
      <c r="AZ375" s="115"/>
      <c r="BA375" s="115"/>
      <c r="BB375" s="115"/>
      <c r="BC375" s="115"/>
      <c r="BD375" s="115"/>
      <c r="BE375" s="115"/>
      <c r="BF375" s="115"/>
      <c r="BG375" s="115"/>
      <c r="BH375" s="115"/>
      <c r="BI375" s="115"/>
      <c r="BJ375" s="115"/>
      <c r="BK375" s="115"/>
      <c r="BL375" s="115"/>
      <c r="BM375" s="115"/>
      <c r="BN375" s="115"/>
      <c r="BO375" s="115"/>
      <c r="BP375" s="115"/>
      <c r="BQ375" s="115"/>
      <c r="BR375" s="115"/>
      <c r="BS375" s="115"/>
      <c r="BT375" s="115"/>
      <c r="BU375" s="115"/>
      <c r="BV375" s="115"/>
      <c r="BW375" s="115"/>
      <c r="BX375" s="115"/>
      <c r="BY375" s="115"/>
      <c r="BZ375" s="115"/>
      <c r="CA375" s="115"/>
      <c r="CB375" s="115"/>
      <c r="CC375" s="115"/>
      <c r="CD375" s="115"/>
      <c r="CE375" s="115"/>
      <c r="CF375" s="115"/>
      <c r="CG375" s="115"/>
      <c r="CH375" s="115"/>
      <c r="CI375" s="115"/>
      <c r="CJ375" s="115"/>
      <c r="CK375" s="115"/>
      <c r="CL375" s="115"/>
      <c r="CM375" s="115"/>
      <c r="CN375" s="115"/>
      <c r="CO375" s="115"/>
      <c r="CP375" s="115"/>
      <c r="CQ375" s="115"/>
      <c r="CR375" s="115"/>
      <c r="CS375" s="115"/>
      <c r="CT375" s="115"/>
      <c r="CU375" s="115"/>
      <c r="CV375" s="115"/>
      <c r="CW375" s="115"/>
      <c r="CX375" s="115"/>
      <c r="CY375" s="115"/>
      <c r="CZ375" s="115"/>
      <c r="DA375" s="115"/>
      <c r="DB375" s="115"/>
      <c r="DC375" s="115"/>
      <c r="DD375" s="115"/>
      <c r="DE375" s="115"/>
      <c r="DF375" s="115"/>
      <c r="DG375" s="115"/>
      <c r="DH375" s="115"/>
      <c r="DI375" s="115"/>
      <c r="DJ375" s="115"/>
      <c r="DK375" s="115"/>
      <c r="DL375" s="115"/>
      <c r="DM375" s="115"/>
      <c r="DN375" s="115"/>
      <c r="DO375" s="115"/>
      <c r="DP375" s="115"/>
      <c r="DQ375" s="115"/>
      <c r="DR375" s="115"/>
      <c r="DS375" s="116"/>
    </row>
    <row r="376" spans="1:123" s="117" customFormat="1" ht="150" hidden="1" x14ac:dyDescent="0.25">
      <c r="A376" s="105" t="s">
        <v>52</v>
      </c>
      <c r="B376" s="199">
        <v>10.1</v>
      </c>
      <c r="C376" s="106" t="s">
        <v>38</v>
      </c>
      <c r="D376" s="106" t="s">
        <v>53</v>
      </c>
      <c r="E376" s="106"/>
      <c r="F376" s="106"/>
      <c r="G376" s="106">
        <v>201747000017</v>
      </c>
      <c r="H376" s="106" t="s">
        <v>1044</v>
      </c>
      <c r="I376" s="106" t="s">
        <v>657</v>
      </c>
      <c r="J376" s="106" t="s">
        <v>658</v>
      </c>
      <c r="K376" s="108" t="s">
        <v>875</v>
      </c>
      <c r="L376" s="106">
        <v>52</v>
      </c>
      <c r="M376" s="106" t="s">
        <v>103</v>
      </c>
      <c r="N376" s="106">
        <v>10</v>
      </c>
      <c r="O376" s="106">
        <v>10</v>
      </c>
      <c r="P376" s="106">
        <v>17</v>
      </c>
      <c r="Q376" s="106">
        <v>15</v>
      </c>
      <c r="R376" s="106">
        <v>52</v>
      </c>
      <c r="S376" s="109" t="s">
        <v>433</v>
      </c>
      <c r="T376" s="109" t="s">
        <v>105</v>
      </c>
      <c r="U376" s="109" t="s">
        <v>96</v>
      </c>
      <c r="V376" s="109"/>
      <c r="W376" s="109"/>
      <c r="X376" s="207">
        <v>0</v>
      </c>
      <c r="Y376" s="109" t="s">
        <v>87</v>
      </c>
      <c r="Z376" s="109" t="s">
        <v>659</v>
      </c>
      <c r="AA376" s="109" t="s">
        <v>660</v>
      </c>
      <c r="AB376" s="110">
        <v>0</v>
      </c>
      <c r="AC376" s="166">
        <v>16</v>
      </c>
      <c r="AD376" s="166">
        <v>25</v>
      </c>
      <c r="AE376" s="166">
        <v>25</v>
      </c>
      <c r="AF376" s="114">
        <v>25</v>
      </c>
      <c r="AG376" s="114"/>
      <c r="AH376" s="167"/>
      <c r="AI376" s="114"/>
      <c r="AJ376" s="115"/>
      <c r="AK376" s="115"/>
      <c r="AL376" s="115"/>
      <c r="AM376" s="115"/>
      <c r="AN376" s="115"/>
      <c r="AO376" s="115"/>
      <c r="AP376" s="115"/>
      <c r="AQ376" s="115"/>
      <c r="AR376" s="115"/>
      <c r="AS376" s="115"/>
      <c r="AT376" s="115"/>
      <c r="AU376" s="115"/>
      <c r="AV376" s="115"/>
      <c r="AW376" s="115"/>
      <c r="AX376" s="115"/>
      <c r="AY376" s="115"/>
      <c r="AZ376" s="115"/>
      <c r="BA376" s="115"/>
      <c r="BB376" s="115"/>
      <c r="BC376" s="115"/>
      <c r="BD376" s="115"/>
      <c r="BE376" s="115"/>
      <c r="BF376" s="115"/>
      <c r="BG376" s="115"/>
      <c r="BH376" s="115"/>
      <c r="BI376" s="115"/>
      <c r="BJ376" s="115"/>
      <c r="BK376" s="115"/>
      <c r="BL376" s="115"/>
      <c r="BM376" s="115"/>
      <c r="BN376" s="115"/>
      <c r="BO376" s="115"/>
      <c r="BP376" s="115"/>
      <c r="BQ376" s="115"/>
      <c r="BR376" s="115"/>
      <c r="BS376" s="115"/>
      <c r="BT376" s="115"/>
      <c r="BU376" s="115"/>
      <c r="BV376" s="115"/>
      <c r="BW376" s="115"/>
      <c r="BX376" s="115"/>
      <c r="BY376" s="115"/>
      <c r="BZ376" s="115"/>
      <c r="CA376" s="115"/>
      <c r="CB376" s="115"/>
      <c r="CC376" s="115"/>
      <c r="CD376" s="115"/>
      <c r="CE376" s="115"/>
      <c r="CF376" s="115"/>
      <c r="CG376" s="115"/>
      <c r="CH376" s="115"/>
      <c r="CI376" s="115"/>
      <c r="CJ376" s="115"/>
      <c r="CK376" s="115"/>
      <c r="CL376" s="115"/>
      <c r="CM376" s="115"/>
      <c r="CN376" s="115"/>
      <c r="CO376" s="115"/>
      <c r="CP376" s="115"/>
      <c r="CQ376" s="115"/>
      <c r="CR376" s="115"/>
      <c r="CS376" s="115"/>
      <c r="CT376" s="115"/>
      <c r="CU376" s="115"/>
      <c r="CV376" s="115"/>
      <c r="CW376" s="115"/>
      <c r="CX376" s="115"/>
      <c r="CY376" s="115"/>
      <c r="CZ376" s="115"/>
      <c r="DA376" s="115"/>
      <c r="DB376" s="115"/>
      <c r="DC376" s="115"/>
      <c r="DD376" s="115"/>
      <c r="DE376" s="115"/>
      <c r="DF376" s="115"/>
      <c r="DG376" s="115"/>
      <c r="DH376" s="115"/>
      <c r="DI376" s="115"/>
      <c r="DJ376" s="115"/>
      <c r="DK376" s="115"/>
      <c r="DL376" s="115"/>
      <c r="DM376" s="115"/>
      <c r="DN376" s="115"/>
      <c r="DO376" s="115"/>
      <c r="DP376" s="115"/>
      <c r="DQ376" s="115"/>
      <c r="DR376" s="115"/>
      <c r="DS376" s="116"/>
    </row>
    <row r="377" spans="1:123" s="117" customFormat="1" ht="150" hidden="1" x14ac:dyDescent="0.25">
      <c r="A377" s="105" t="s">
        <v>52</v>
      </c>
      <c r="B377" s="199">
        <v>10.1</v>
      </c>
      <c r="C377" s="106" t="s">
        <v>38</v>
      </c>
      <c r="D377" s="106" t="s">
        <v>53</v>
      </c>
      <c r="E377" s="106"/>
      <c r="F377" s="106"/>
      <c r="G377" s="106">
        <v>201747000017</v>
      </c>
      <c r="H377" s="106" t="s">
        <v>1044</v>
      </c>
      <c r="I377" s="106" t="s">
        <v>657</v>
      </c>
      <c r="J377" s="106" t="s">
        <v>658</v>
      </c>
      <c r="K377" s="108" t="s">
        <v>876</v>
      </c>
      <c r="L377" s="106">
        <v>100</v>
      </c>
      <c r="M377" s="106" t="s">
        <v>103</v>
      </c>
      <c r="N377" s="106">
        <v>25</v>
      </c>
      <c r="O377" s="106">
        <v>25</v>
      </c>
      <c r="P377" s="106">
        <v>25</v>
      </c>
      <c r="Q377" s="106">
        <v>25</v>
      </c>
      <c r="R377" s="106">
        <v>100</v>
      </c>
      <c r="S377" s="109" t="s">
        <v>433</v>
      </c>
      <c r="T377" s="109" t="s">
        <v>105</v>
      </c>
      <c r="U377" s="109" t="s">
        <v>96</v>
      </c>
      <c r="V377" s="109"/>
      <c r="W377" s="109"/>
      <c r="X377" s="207">
        <v>0</v>
      </c>
      <c r="Y377" s="109" t="s">
        <v>87</v>
      </c>
      <c r="Z377" s="109" t="s">
        <v>659</v>
      </c>
      <c r="AA377" s="109" t="s">
        <v>660</v>
      </c>
      <c r="AB377" s="110">
        <v>0</v>
      </c>
      <c r="AC377" s="166">
        <v>25</v>
      </c>
      <c r="AD377" s="166">
        <v>2</v>
      </c>
      <c r="AE377" s="166">
        <v>30</v>
      </c>
      <c r="AF377" s="114">
        <v>15</v>
      </c>
      <c r="AG377" s="114"/>
      <c r="AH377" s="167"/>
      <c r="AI377" s="114"/>
      <c r="AJ377" s="115"/>
      <c r="AK377" s="115"/>
      <c r="AL377" s="115"/>
      <c r="AM377" s="115"/>
      <c r="AN377" s="115"/>
      <c r="AO377" s="115"/>
      <c r="AP377" s="115"/>
      <c r="AQ377" s="115"/>
      <c r="AR377" s="115"/>
      <c r="AS377" s="115"/>
      <c r="AT377" s="115"/>
      <c r="AU377" s="115"/>
      <c r="AV377" s="115"/>
      <c r="AW377" s="115"/>
      <c r="AX377" s="115"/>
      <c r="AY377" s="115"/>
      <c r="AZ377" s="115"/>
      <c r="BA377" s="115"/>
      <c r="BB377" s="115"/>
      <c r="BC377" s="115"/>
      <c r="BD377" s="115"/>
      <c r="BE377" s="115"/>
      <c r="BF377" s="115"/>
      <c r="BG377" s="115"/>
      <c r="BH377" s="115"/>
      <c r="BI377" s="115"/>
      <c r="BJ377" s="115"/>
      <c r="BK377" s="115"/>
      <c r="BL377" s="115"/>
      <c r="BM377" s="115"/>
      <c r="BN377" s="115"/>
      <c r="BO377" s="115"/>
      <c r="BP377" s="115"/>
      <c r="BQ377" s="115"/>
      <c r="BR377" s="115"/>
      <c r="BS377" s="115"/>
      <c r="BT377" s="115"/>
      <c r="BU377" s="115"/>
      <c r="BV377" s="115"/>
      <c r="BW377" s="115"/>
      <c r="BX377" s="115"/>
      <c r="BY377" s="115"/>
      <c r="BZ377" s="115"/>
      <c r="CA377" s="115"/>
      <c r="CB377" s="115"/>
      <c r="CC377" s="115"/>
      <c r="CD377" s="115"/>
      <c r="CE377" s="115"/>
      <c r="CF377" s="115"/>
      <c r="CG377" s="115"/>
      <c r="CH377" s="115"/>
      <c r="CI377" s="115"/>
      <c r="CJ377" s="115"/>
      <c r="CK377" s="115"/>
      <c r="CL377" s="115"/>
      <c r="CM377" s="115"/>
      <c r="CN377" s="115"/>
      <c r="CO377" s="115"/>
      <c r="CP377" s="115"/>
      <c r="CQ377" s="115"/>
      <c r="CR377" s="115"/>
      <c r="CS377" s="115"/>
      <c r="CT377" s="115"/>
      <c r="CU377" s="115"/>
      <c r="CV377" s="115"/>
      <c r="CW377" s="115"/>
      <c r="CX377" s="115"/>
      <c r="CY377" s="115"/>
      <c r="CZ377" s="115"/>
      <c r="DA377" s="115"/>
      <c r="DB377" s="115"/>
      <c r="DC377" s="115"/>
      <c r="DD377" s="115"/>
      <c r="DE377" s="115"/>
      <c r="DF377" s="115"/>
      <c r="DG377" s="115"/>
      <c r="DH377" s="115"/>
      <c r="DI377" s="115"/>
      <c r="DJ377" s="115"/>
      <c r="DK377" s="115"/>
      <c r="DL377" s="115"/>
      <c r="DM377" s="115"/>
      <c r="DN377" s="115"/>
      <c r="DO377" s="115"/>
      <c r="DP377" s="115"/>
      <c r="DQ377" s="115"/>
      <c r="DR377" s="115"/>
      <c r="DS377" s="116"/>
    </row>
    <row r="378" spans="1:123" s="117" customFormat="1" ht="150" x14ac:dyDescent="0.25">
      <c r="A378" s="220" t="s">
        <v>52</v>
      </c>
      <c r="B378" s="221">
        <v>10.1</v>
      </c>
      <c r="C378" s="222" t="s">
        <v>38</v>
      </c>
      <c r="D378" s="222" t="s">
        <v>53</v>
      </c>
      <c r="E378" s="222"/>
      <c r="F378" s="222"/>
      <c r="G378" s="222">
        <v>201747000017</v>
      </c>
      <c r="H378" s="222" t="s">
        <v>1044</v>
      </c>
      <c r="I378" s="222" t="s">
        <v>657</v>
      </c>
      <c r="J378" s="222" t="s">
        <v>658</v>
      </c>
      <c r="K378" s="255" t="s">
        <v>877</v>
      </c>
      <c r="L378" s="222">
        <v>5</v>
      </c>
      <c r="M378" s="222" t="s">
        <v>82</v>
      </c>
      <c r="N378" s="222">
        <v>1</v>
      </c>
      <c r="O378" s="222">
        <v>1</v>
      </c>
      <c r="P378" s="222">
        <v>3</v>
      </c>
      <c r="Q378" s="222"/>
      <c r="R378" s="222">
        <v>5</v>
      </c>
      <c r="S378" s="219" t="s">
        <v>433</v>
      </c>
      <c r="T378" s="219" t="s">
        <v>105</v>
      </c>
      <c r="U378" s="219" t="s">
        <v>96</v>
      </c>
      <c r="V378" s="219" t="s">
        <v>156</v>
      </c>
      <c r="W378" s="219" t="s">
        <v>14</v>
      </c>
      <c r="X378" s="260">
        <v>10000000</v>
      </c>
      <c r="Y378" s="219" t="s">
        <v>87</v>
      </c>
      <c r="Z378" s="219" t="s">
        <v>659</v>
      </c>
      <c r="AA378" s="219" t="s">
        <v>660</v>
      </c>
      <c r="AB378" s="233">
        <v>0</v>
      </c>
      <c r="AC378" s="261">
        <v>0</v>
      </c>
      <c r="AD378" s="166">
        <v>25</v>
      </c>
      <c r="AE378" s="166">
        <v>25</v>
      </c>
      <c r="AF378" s="114">
        <v>25</v>
      </c>
      <c r="AG378" s="114" t="s">
        <v>1064</v>
      </c>
      <c r="AH378" s="167" t="s">
        <v>14</v>
      </c>
      <c r="AI378" s="114"/>
      <c r="AJ378" s="115"/>
      <c r="AK378" s="115"/>
      <c r="AL378" s="115"/>
      <c r="AM378" s="115"/>
      <c r="AN378" s="115"/>
      <c r="AO378" s="115"/>
      <c r="AP378" s="115"/>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N378" s="115"/>
      <c r="BO378" s="115"/>
      <c r="BP378" s="115"/>
      <c r="BQ378" s="115"/>
      <c r="BR378" s="115"/>
      <c r="BS378" s="115"/>
      <c r="BT378" s="115"/>
      <c r="BU378" s="115"/>
      <c r="BV378" s="115"/>
      <c r="BW378" s="115"/>
      <c r="BX378" s="115"/>
      <c r="BY378" s="115"/>
      <c r="BZ378" s="115"/>
      <c r="CA378" s="115"/>
      <c r="CB378" s="115"/>
      <c r="CC378" s="115"/>
      <c r="CD378" s="115"/>
      <c r="CE378" s="115"/>
      <c r="CF378" s="115"/>
      <c r="CG378" s="115"/>
      <c r="CH378" s="115"/>
      <c r="CI378" s="115"/>
      <c r="CJ378" s="115"/>
      <c r="CK378" s="115"/>
      <c r="CL378" s="115"/>
      <c r="CM378" s="115"/>
      <c r="CN378" s="115"/>
      <c r="CO378" s="115"/>
      <c r="CP378" s="115"/>
      <c r="CQ378" s="115"/>
      <c r="CR378" s="115"/>
      <c r="CS378" s="115"/>
      <c r="CT378" s="115"/>
      <c r="CU378" s="115"/>
      <c r="CV378" s="115"/>
      <c r="CW378" s="115"/>
      <c r="CX378" s="115"/>
      <c r="CY378" s="115"/>
      <c r="CZ378" s="115"/>
      <c r="DA378" s="115"/>
      <c r="DB378" s="115"/>
      <c r="DC378" s="115"/>
      <c r="DD378" s="115"/>
      <c r="DE378" s="115"/>
      <c r="DF378" s="115"/>
      <c r="DG378" s="115"/>
      <c r="DH378" s="115"/>
      <c r="DI378" s="115"/>
      <c r="DJ378" s="115"/>
      <c r="DK378" s="115"/>
      <c r="DL378" s="115"/>
      <c r="DM378" s="115"/>
      <c r="DN378" s="115"/>
      <c r="DO378" s="115"/>
      <c r="DP378" s="115"/>
      <c r="DQ378" s="115"/>
      <c r="DR378" s="115"/>
      <c r="DS378" s="116"/>
    </row>
    <row r="379" spans="1:123" s="117" customFormat="1" ht="150" hidden="1" x14ac:dyDescent="0.25">
      <c r="A379" s="105" t="s">
        <v>52</v>
      </c>
      <c r="B379" s="199">
        <v>10.1</v>
      </c>
      <c r="C379" s="106" t="s">
        <v>38</v>
      </c>
      <c r="D379" s="106" t="s">
        <v>53</v>
      </c>
      <c r="E379" s="106"/>
      <c r="F379" s="106"/>
      <c r="G379" s="106">
        <v>201747000017</v>
      </c>
      <c r="H379" s="106" t="s">
        <v>1044</v>
      </c>
      <c r="I379" s="106" t="s">
        <v>657</v>
      </c>
      <c r="J379" s="106" t="s">
        <v>658</v>
      </c>
      <c r="K379" s="108" t="s">
        <v>878</v>
      </c>
      <c r="L379" s="106">
        <v>1</v>
      </c>
      <c r="M379" s="106" t="s">
        <v>82</v>
      </c>
      <c r="N379" s="106"/>
      <c r="O379" s="106">
        <v>1</v>
      </c>
      <c r="P379" s="106"/>
      <c r="Q379" s="106"/>
      <c r="R379" s="106">
        <v>1</v>
      </c>
      <c r="S379" s="109" t="s">
        <v>433</v>
      </c>
      <c r="T379" s="109" t="s">
        <v>105</v>
      </c>
      <c r="U379" s="109" t="s">
        <v>96</v>
      </c>
      <c r="V379" s="109" t="s">
        <v>661</v>
      </c>
      <c r="W379" s="109" t="s">
        <v>662</v>
      </c>
      <c r="X379" s="207">
        <v>70000000</v>
      </c>
      <c r="Y379" s="109" t="s">
        <v>87</v>
      </c>
      <c r="Z379" s="109" t="s">
        <v>659</v>
      </c>
      <c r="AA379" s="109" t="s">
        <v>660</v>
      </c>
      <c r="AB379" s="110">
        <v>0</v>
      </c>
      <c r="AC379" s="166">
        <v>0</v>
      </c>
      <c r="AD379" s="166">
        <v>0</v>
      </c>
      <c r="AE379" s="166">
        <v>5</v>
      </c>
      <c r="AF379" s="114">
        <v>0</v>
      </c>
      <c r="AG379" s="114" t="s">
        <v>622</v>
      </c>
      <c r="AH379" s="167" t="s">
        <v>14</v>
      </c>
      <c r="AI379" s="114"/>
      <c r="AJ379" s="115"/>
      <c r="AK379" s="115"/>
      <c r="AL379" s="115"/>
      <c r="AM379" s="115"/>
      <c r="AN379" s="115"/>
      <c r="AO379" s="115"/>
      <c r="AP379" s="115"/>
      <c r="AQ379" s="115"/>
      <c r="AR379" s="115"/>
      <c r="AS379" s="115"/>
      <c r="AT379" s="115"/>
      <c r="AU379" s="115"/>
      <c r="AV379" s="115"/>
      <c r="AW379" s="115"/>
      <c r="AX379" s="115"/>
      <c r="AY379" s="115"/>
      <c r="AZ379" s="115"/>
      <c r="BA379" s="115"/>
      <c r="BB379" s="115"/>
      <c r="BC379" s="115"/>
      <c r="BD379" s="115"/>
      <c r="BE379" s="115"/>
      <c r="BF379" s="115"/>
      <c r="BG379" s="115"/>
      <c r="BH379" s="115"/>
      <c r="BI379" s="115"/>
      <c r="BJ379" s="115"/>
      <c r="BK379" s="115"/>
      <c r="BL379" s="115"/>
      <c r="BM379" s="115"/>
      <c r="BN379" s="115"/>
      <c r="BO379" s="115"/>
      <c r="BP379" s="115"/>
      <c r="BQ379" s="115"/>
      <c r="BR379" s="115"/>
      <c r="BS379" s="115"/>
      <c r="BT379" s="115"/>
      <c r="BU379" s="115"/>
      <c r="BV379" s="115"/>
      <c r="BW379" s="115"/>
      <c r="BX379" s="115"/>
      <c r="BY379" s="115"/>
      <c r="BZ379" s="115"/>
      <c r="CA379" s="115"/>
      <c r="CB379" s="115"/>
      <c r="CC379" s="115"/>
      <c r="CD379" s="115"/>
      <c r="CE379" s="115"/>
      <c r="CF379" s="115"/>
      <c r="CG379" s="115"/>
      <c r="CH379" s="115"/>
      <c r="CI379" s="115"/>
      <c r="CJ379" s="115"/>
      <c r="CK379" s="115"/>
      <c r="CL379" s="115"/>
      <c r="CM379" s="115"/>
      <c r="CN379" s="115"/>
      <c r="CO379" s="115"/>
      <c r="CP379" s="115"/>
      <c r="CQ379" s="115"/>
      <c r="CR379" s="115"/>
      <c r="CS379" s="115"/>
      <c r="CT379" s="115"/>
      <c r="CU379" s="115"/>
      <c r="CV379" s="115"/>
      <c r="CW379" s="115"/>
      <c r="CX379" s="115"/>
      <c r="CY379" s="115"/>
      <c r="CZ379" s="115"/>
      <c r="DA379" s="115"/>
      <c r="DB379" s="115"/>
      <c r="DC379" s="115"/>
      <c r="DD379" s="115"/>
      <c r="DE379" s="115"/>
      <c r="DF379" s="115"/>
      <c r="DG379" s="115"/>
      <c r="DH379" s="115"/>
      <c r="DI379" s="115"/>
      <c r="DJ379" s="115"/>
      <c r="DK379" s="115"/>
      <c r="DL379" s="115"/>
      <c r="DM379" s="115"/>
      <c r="DN379" s="115"/>
      <c r="DO379" s="115"/>
      <c r="DP379" s="115"/>
      <c r="DQ379" s="115"/>
      <c r="DR379" s="115"/>
      <c r="DS379" s="116"/>
    </row>
    <row r="380" spans="1:123" s="117" customFormat="1" ht="150" hidden="1" x14ac:dyDescent="0.25">
      <c r="A380" s="105" t="s">
        <v>52</v>
      </c>
      <c r="B380" s="199">
        <v>10.1</v>
      </c>
      <c r="C380" s="106" t="s">
        <v>38</v>
      </c>
      <c r="D380" s="106" t="s">
        <v>53</v>
      </c>
      <c r="E380" s="106"/>
      <c r="F380" s="106"/>
      <c r="G380" s="106">
        <v>201747000017</v>
      </c>
      <c r="H380" s="106" t="s">
        <v>1044</v>
      </c>
      <c r="I380" s="106" t="s">
        <v>657</v>
      </c>
      <c r="J380" s="106" t="s">
        <v>658</v>
      </c>
      <c r="K380" s="108" t="s">
        <v>879</v>
      </c>
      <c r="L380" s="106">
        <v>100</v>
      </c>
      <c r="M380" s="106" t="s">
        <v>103</v>
      </c>
      <c r="N380" s="106">
        <v>25</v>
      </c>
      <c r="O380" s="106">
        <v>25</v>
      </c>
      <c r="P380" s="106">
        <v>25</v>
      </c>
      <c r="Q380" s="106">
        <v>25</v>
      </c>
      <c r="R380" s="106">
        <v>100</v>
      </c>
      <c r="S380" s="109" t="s">
        <v>433</v>
      </c>
      <c r="T380" s="109" t="s">
        <v>105</v>
      </c>
      <c r="U380" s="109" t="s">
        <v>96</v>
      </c>
      <c r="V380" s="109" t="s">
        <v>661</v>
      </c>
      <c r="W380" s="109" t="s">
        <v>662</v>
      </c>
      <c r="X380" s="207">
        <v>10000000</v>
      </c>
      <c r="Y380" s="109" t="s">
        <v>87</v>
      </c>
      <c r="Z380" s="109" t="s">
        <v>659</v>
      </c>
      <c r="AA380" s="109" t="s">
        <v>660</v>
      </c>
      <c r="AB380" s="110">
        <v>0</v>
      </c>
      <c r="AC380" s="166">
        <v>0</v>
      </c>
      <c r="AD380" s="166">
        <v>0</v>
      </c>
      <c r="AE380" s="166">
        <v>0</v>
      </c>
      <c r="AF380" s="114">
        <v>1</v>
      </c>
      <c r="AG380" s="114"/>
      <c r="AH380" s="167"/>
      <c r="AI380" s="114"/>
      <c r="AJ380" s="115"/>
      <c r="AK380" s="115"/>
      <c r="AL380" s="115"/>
      <c r="AM380" s="115"/>
      <c r="AN380" s="115"/>
      <c r="AO380" s="115"/>
      <c r="AP380" s="115"/>
      <c r="AQ380" s="115"/>
      <c r="AR380" s="115"/>
      <c r="AS380" s="115"/>
      <c r="AT380" s="115"/>
      <c r="AU380" s="115"/>
      <c r="AV380" s="115"/>
      <c r="AW380" s="115"/>
      <c r="AX380" s="115"/>
      <c r="AY380" s="115"/>
      <c r="AZ380" s="115"/>
      <c r="BA380" s="115"/>
      <c r="BB380" s="115"/>
      <c r="BC380" s="115"/>
      <c r="BD380" s="115"/>
      <c r="BE380" s="115"/>
      <c r="BF380" s="115"/>
      <c r="BG380" s="115"/>
      <c r="BH380" s="115"/>
      <c r="BI380" s="115"/>
      <c r="BJ380" s="115"/>
      <c r="BK380" s="115"/>
      <c r="BL380" s="115"/>
      <c r="BM380" s="115"/>
      <c r="BN380" s="115"/>
      <c r="BO380" s="115"/>
      <c r="BP380" s="115"/>
      <c r="BQ380" s="115"/>
      <c r="BR380" s="115"/>
      <c r="BS380" s="115"/>
      <c r="BT380" s="115"/>
      <c r="BU380" s="115"/>
      <c r="BV380" s="115"/>
      <c r="BW380" s="115"/>
      <c r="BX380" s="115"/>
      <c r="BY380" s="115"/>
      <c r="BZ380" s="115"/>
      <c r="CA380" s="115"/>
      <c r="CB380" s="115"/>
      <c r="CC380" s="115"/>
      <c r="CD380" s="115"/>
      <c r="CE380" s="115"/>
      <c r="CF380" s="115"/>
      <c r="CG380" s="115"/>
      <c r="CH380" s="115"/>
      <c r="CI380" s="115"/>
      <c r="CJ380" s="115"/>
      <c r="CK380" s="115"/>
      <c r="CL380" s="115"/>
      <c r="CM380" s="115"/>
      <c r="CN380" s="115"/>
      <c r="CO380" s="115"/>
      <c r="CP380" s="115"/>
      <c r="CQ380" s="115"/>
      <c r="CR380" s="115"/>
      <c r="CS380" s="115"/>
      <c r="CT380" s="115"/>
      <c r="CU380" s="115"/>
      <c r="CV380" s="115"/>
      <c r="CW380" s="115"/>
      <c r="CX380" s="115"/>
      <c r="CY380" s="115"/>
      <c r="CZ380" s="115"/>
      <c r="DA380" s="115"/>
      <c r="DB380" s="115"/>
      <c r="DC380" s="115"/>
      <c r="DD380" s="115"/>
      <c r="DE380" s="115"/>
      <c r="DF380" s="115"/>
      <c r="DG380" s="115"/>
      <c r="DH380" s="115"/>
      <c r="DI380" s="115"/>
      <c r="DJ380" s="115"/>
      <c r="DK380" s="115"/>
      <c r="DL380" s="115"/>
      <c r="DM380" s="115"/>
      <c r="DN380" s="115"/>
      <c r="DO380" s="115"/>
      <c r="DP380" s="115"/>
      <c r="DQ380" s="115"/>
      <c r="DR380" s="115"/>
      <c r="DS380" s="116"/>
    </row>
    <row r="381" spans="1:123" s="117" customFormat="1" ht="150" hidden="1" x14ac:dyDescent="0.25">
      <c r="A381" s="105" t="s">
        <v>52</v>
      </c>
      <c r="B381" s="199">
        <v>10.1</v>
      </c>
      <c r="C381" s="106" t="s">
        <v>38</v>
      </c>
      <c r="D381" s="106" t="s">
        <v>53</v>
      </c>
      <c r="E381" s="106"/>
      <c r="F381" s="106"/>
      <c r="G381" s="106">
        <v>201747000017</v>
      </c>
      <c r="H381" s="106" t="s">
        <v>1044</v>
      </c>
      <c r="I381" s="106" t="s">
        <v>657</v>
      </c>
      <c r="J381" s="106" t="s">
        <v>658</v>
      </c>
      <c r="K381" s="108" t="s">
        <v>880</v>
      </c>
      <c r="L381" s="106">
        <v>6000</v>
      </c>
      <c r="M381" s="106" t="s">
        <v>82</v>
      </c>
      <c r="N381" s="106">
        <v>6000</v>
      </c>
      <c r="O381" s="106"/>
      <c r="P381" s="106"/>
      <c r="Q381" s="106"/>
      <c r="R381" s="106">
        <v>6000</v>
      </c>
      <c r="S381" s="109" t="s">
        <v>433</v>
      </c>
      <c r="T381" s="109" t="s">
        <v>105</v>
      </c>
      <c r="U381" s="109" t="s">
        <v>96</v>
      </c>
      <c r="V381" s="109" t="s">
        <v>661</v>
      </c>
      <c r="W381" s="109" t="s">
        <v>662</v>
      </c>
      <c r="X381" s="207">
        <v>20000000</v>
      </c>
      <c r="Y381" s="109" t="s">
        <v>87</v>
      </c>
      <c r="Z381" s="109" t="s">
        <v>659</v>
      </c>
      <c r="AA381" s="109" t="s">
        <v>660</v>
      </c>
      <c r="AB381" s="110">
        <v>0</v>
      </c>
      <c r="AC381" s="166">
        <v>0</v>
      </c>
      <c r="AD381" s="166">
        <v>0</v>
      </c>
      <c r="AE381" s="166">
        <v>0</v>
      </c>
      <c r="AF381" s="114">
        <v>100</v>
      </c>
      <c r="AG381" s="114"/>
      <c r="AH381" s="167"/>
      <c r="AI381" s="114"/>
      <c r="AJ381" s="115"/>
      <c r="AK381" s="115"/>
      <c r="AL381" s="115"/>
      <c r="AM381" s="115"/>
      <c r="AN381" s="115"/>
      <c r="AO381" s="115"/>
      <c r="AP381" s="115"/>
      <c r="AQ381" s="115"/>
      <c r="AR381" s="115"/>
      <c r="AS381" s="115"/>
      <c r="AT381" s="115"/>
      <c r="AU381" s="115"/>
      <c r="AV381" s="115"/>
      <c r="AW381" s="115"/>
      <c r="AX381" s="115"/>
      <c r="AY381" s="115"/>
      <c r="AZ381" s="115"/>
      <c r="BA381" s="115"/>
      <c r="BB381" s="115"/>
      <c r="BC381" s="115"/>
      <c r="BD381" s="115"/>
      <c r="BE381" s="115"/>
      <c r="BF381" s="115"/>
      <c r="BG381" s="115"/>
      <c r="BH381" s="115"/>
      <c r="BI381" s="115"/>
      <c r="BJ381" s="115"/>
      <c r="BK381" s="115"/>
      <c r="BL381" s="115"/>
      <c r="BM381" s="115"/>
      <c r="BN381" s="115"/>
      <c r="BO381" s="115"/>
      <c r="BP381" s="115"/>
      <c r="BQ381" s="115"/>
      <c r="BR381" s="115"/>
      <c r="BS381" s="115"/>
      <c r="BT381" s="115"/>
      <c r="BU381" s="115"/>
      <c r="BV381" s="115"/>
      <c r="BW381" s="115"/>
      <c r="BX381" s="115"/>
      <c r="BY381" s="115"/>
      <c r="BZ381" s="115"/>
      <c r="CA381" s="115"/>
      <c r="CB381" s="115"/>
      <c r="CC381" s="115"/>
      <c r="CD381" s="115"/>
      <c r="CE381" s="115"/>
      <c r="CF381" s="115"/>
      <c r="CG381" s="115"/>
      <c r="CH381" s="115"/>
      <c r="CI381" s="115"/>
      <c r="CJ381" s="115"/>
      <c r="CK381" s="115"/>
      <c r="CL381" s="115"/>
      <c r="CM381" s="115"/>
      <c r="CN381" s="115"/>
      <c r="CO381" s="115"/>
      <c r="CP381" s="115"/>
      <c r="CQ381" s="115"/>
      <c r="CR381" s="115"/>
      <c r="CS381" s="115"/>
      <c r="CT381" s="115"/>
      <c r="CU381" s="115"/>
      <c r="CV381" s="115"/>
      <c r="CW381" s="115"/>
      <c r="CX381" s="115"/>
      <c r="CY381" s="115"/>
      <c r="CZ381" s="115"/>
      <c r="DA381" s="115"/>
      <c r="DB381" s="115"/>
      <c r="DC381" s="115"/>
      <c r="DD381" s="115"/>
      <c r="DE381" s="115"/>
      <c r="DF381" s="115"/>
      <c r="DG381" s="115"/>
      <c r="DH381" s="115"/>
      <c r="DI381" s="115"/>
      <c r="DJ381" s="115"/>
      <c r="DK381" s="115"/>
      <c r="DL381" s="115"/>
      <c r="DM381" s="115"/>
      <c r="DN381" s="115"/>
      <c r="DO381" s="115"/>
      <c r="DP381" s="115"/>
      <c r="DQ381" s="115"/>
      <c r="DR381" s="115"/>
      <c r="DS381" s="116"/>
    </row>
    <row r="382" spans="1:123" s="117" customFormat="1" ht="150" x14ac:dyDescent="0.25">
      <c r="A382" s="220" t="s">
        <v>52</v>
      </c>
      <c r="B382" s="221">
        <v>10.1</v>
      </c>
      <c r="C382" s="222" t="s">
        <v>38</v>
      </c>
      <c r="D382" s="222" t="s">
        <v>53</v>
      </c>
      <c r="E382" s="222"/>
      <c r="F382" s="222"/>
      <c r="G382" s="222">
        <v>201747000017</v>
      </c>
      <c r="H382" s="222" t="s">
        <v>1044</v>
      </c>
      <c r="I382" s="222" t="s">
        <v>657</v>
      </c>
      <c r="J382" s="222" t="s">
        <v>658</v>
      </c>
      <c r="K382" s="255" t="s">
        <v>881</v>
      </c>
      <c r="L382" s="222">
        <v>6000</v>
      </c>
      <c r="M382" s="222" t="s">
        <v>82</v>
      </c>
      <c r="N382" s="222"/>
      <c r="O382" s="222"/>
      <c r="P382" s="222">
        <v>6000</v>
      </c>
      <c r="Q382" s="222"/>
      <c r="R382" s="222">
        <v>6000</v>
      </c>
      <c r="S382" s="219" t="s">
        <v>433</v>
      </c>
      <c r="T382" s="219" t="s">
        <v>105</v>
      </c>
      <c r="U382" s="219" t="s">
        <v>96</v>
      </c>
      <c r="V382" s="219" t="s">
        <v>156</v>
      </c>
      <c r="W382" s="219" t="s">
        <v>14</v>
      </c>
      <c r="X382" s="260">
        <v>6000000</v>
      </c>
      <c r="Y382" s="219" t="s">
        <v>87</v>
      </c>
      <c r="Z382" s="219" t="s">
        <v>659</v>
      </c>
      <c r="AA382" s="219" t="s">
        <v>660</v>
      </c>
      <c r="AB382" s="233">
        <v>0</v>
      </c>
      <c r="AC382" s="261">
        <v>0</v>
      </c>
      <c r="AD382" s="166">
        <v>0</v>
      </c>
      <c r="AE382" s="166">
        <v>0</v>
      </c>
      <c r="AF382" s="114">
        <v>4000</v>
      </c>
      <c r="AG382" s="114" t="s">
        <v>1064</v>
      </c>
      <c r="AH382" s="167" t="s">
        <v>14</v>
      </c>
      <c r="AI382" s="114"/>
      <c r="AJ382" s="115"/>
      <c r="AK382" s="115"/>
      <c r="AL382" s="115"/>
      <c r="AM382" s="115"/>
      <c r="AN382" s="115"/>
      <c r="AO382" s="115"/>
      <c r="AP382" s="115"/>
      <c r="AQ382" s="115"/>
      <c r="AR382" s="115"/>
      <c r="AS382" s="115"/>
      <c r="AT382" s="115"/>
      <c r="AU382" s="115"/>
      <c r="AV382" s="115"/>
      <c r="AW382" s="115"/>
      <c r="AX382" s="115"/>
      <c r="AY382" s="115"/>
      <c r="AZ382" s="115"/>
      <c r="BA382" s="115"/>
      <c r="BB382" s="115"/>
      <c r="BC382" s="115"/>
      <c r="BD382" s="115"/>
      <c r="BE382" s="115"/>
      <c r="BF382" s="115"/>
      <c r="BG382" s="115"/>
      <c r="BH382" s="115"/>
      <c r="BI382" s="115"/>
      <c r="BJ382" s="115"/>
      <c r="BK382" s="115"/>
      <c r="BL382" s="115"/>
      <c r="BM382" s="115"/>
      <c r="BN382" s="115"/>
      <c r="BO382" s="115"/>
      <c r="BP382" s="115"/>
      <c r="BQ382" s="115"/>
      <c r="BR382" s="115"/>
      <c r="BS382" s="115"/>
      <c r="BT382" s="115"/>
      <c r="BU382" s="115"/>
      <c r="BV382" s="115"/>
      <c r="BW382" s="115"/>
      <c r="BX382" s="115"/>
      <c r="BY382" s="115"/>
      <c r="BZ382" s="115"/>
      <c r="CA382" s="115"/>
      <c r="CB382" s="115"/>
      <c r="CC382" s="115"/>
      <c r="CD382" s="115"/>
      <c r="CE382" s="115"/>
      <c r="CF382" s="115"/>
      <c r="CG382" s="115"/>
      <c r="CH382" s="115"/>
      <c r="CI382" s="115"/>
      <c r="CJ382" s="115"/>
      <c r="CK382" s="115"/>
      <c r="CL382" s="115"/>
      <c r="CM382" s="115"/>
      <c r="CN382" s="115"/>
      <c r="CO382" s="115"/>
      <c r="CP382" s="115"/>
      <c r="CQ382" s="115"/>
      <c r="CR382" s="115"/>
      <c r="CS382" s="115"/>
      <c r="CT382" s="115"/>
      <c r="CU382" s="115"/>
      <c r="CV382" s="115"/>
      <c r="CW382" s="115"/>
      <c r="CX382" s="115"/>
      <c r="CY382" s="115"/>
      <c r="CZ382" s="115"/>
      <c r="DA382" s="115"/>
      <c r="DB382" s="115"/>
      <c r="DC382" s="115"/>
      <c r="DD382" s="115"/>
      <c r="DE382" s="115"/>
      <c r="DF382" s="115"/>
      <c r="DG382" s="115"/>
      <c r="DH382" s="115"/>
      <c r="DI382" s="115"/>
      <c r="DJ382" s="115"/>
      <c r="DK382" s="115"/>
      <c r="DL382" s="115"/>
      <c r="DM382" s="115"/>
      <c r="DN382" s="115"/>
      <c r="DO382" s="115"/>
      <c r="DP382" s="115"/>
      <c r="DQ382" s="115"/>
      <c r="DR382" s="115"/>
      <c r="DS382" s="116"/>
    </row>
    <row r="383" spans="1:123" s="117" customFormat="1" ht="150" x14ac:dyDescent="0.25">
      <c r="A383" s="220" t="s">
        <v>52</v>
      </c>
      <c r="B383" s="221">
        <v>10.1</v>
      </c>
      <c r="C383" s="222" t="s">
        <v>38</v>
      </c>
      <c r="D383" s="222" t="s">
        <v>53</v>
      </c>
      <c r="E383" s="222"/>
      <c r="F383" s="222"/>
      <c r="G383" s="222">
        <v>201747000017</v>
      </c>
      <c r="H383" s="222" t="s">
        <v>1044</v>
      </c>
      <c r="I383" s="222" t="s">
        <v>657</v>
      </c>
      <c r="J383" s="222" t="s">
        <v>658</v>
      </c>
      <c r="K383" s="255" t="s">
        <v>863</v>
      </c>
      <c r="L383" s="222">
        <v>1</v>
      </c>
      <c r="M383" s="222" t="s">
        <v>82</v>
      </c>
      <c r="N383" s="222"/>
      <c r="O383" s="222"/>
      <c r="P383" s="222">
        <v>1</v>
      </c>
      <c r="Q383" s="222"/>
      <c r="R383" s="222">
        <v>1</v>
      </c>
      <c r="S383" s="219" t="s">
        <v>433</v>
      </c>
      <c r="T383" s="219" t="s">
        <v>105</v>
      </c>
      <c r="U383" s="219" t="s">
        <v>96</v>
      </c>
      <c r="V383" s="219" t="s">
        <v>156</v>
      </c>
      <c r="W383" s="219" t="s">
        <v>14</v>
      </c>
      <c r="X383" s="260">
        <v>12000000</v>
      </c>
      <c r="Y383" s="219" t="s">
        <v>87</v>
      </c>
      <c r="Z383" s="219" t="s">
        <v>659</v>
      </c>
      <c r="AA383" s="219" t="s">
        <v>660</v>
      </c>
      <c r="AB383" s="233">
        <v>0</v>
      </c>
      <c r="AC383" s="261">
        <v>0</v>
      </c>
      <c r="AD383" s="166">
        <v>0</v>
      </c>
      <c r="AE383" s="166">
        <v>0</v>
      </c>
      <c r="AF383" s="114"/>
      <c r="AG383" s="114" t="s">
        <v>622</v>
      </c>
      <c r="AH383" s="167" t="s">
        <v>14</v>
      </c>
      <c r="AI383" s="114"/>
      <c r="AJ383" s="115"/>
      <c r="AK383" s="115"/>
      <c r="AL383" s="115"/>
      <c r="AM383" s="115"/>
      <c r="AN383" s="115"/>
      <c r="AO383" s="115"/>
      <c r="AP383" s="115"/>
      <c r="AQ383" s="115"/>
      <c r="AR383" s="115"/>
      <c r="AS383" s="115"/>
      <c r="AT383" s="115"/>
      <c r="AU383" s="115"/>
      <c r="AV383" s="115"/>
      <c r="AW383" s="115"/>
      <c r="AX383" s="115"/>
      <c r="AY383" s="115"/>
      <c r="AZ383" s="115"/>
      <c r="BA383" s="115"/>
      <c r="BB383" s="115"/>
      <c r="BC383" s="115"/>
      <c r="BD383" s="115"/>
      <c r="BE383" s="115"/>
      <c r="BF383" s="115"/>
      <c r="BG383" s="115"/>
      <c r="BH383" s="115"/>
      <c r="BI383" s="115"/>
      <c r="BJ383" s="115"/>
      <c r="BK383" s="115"/>
      <c r="BL383" s="115"/>
      <c r="BM383" s="115"/>
      <c r="BN383" s="115"/>
      <c r="BO383" s="115"/>
      <c r="BP383" s="115"/>
      <c r="BQ383" s="115"/>
      <c r="BR383" s="115"/>
      <c r="BS383" s="115"/>
      <c r="BT383" s="115"/>
      <c r="BU383" s="115"/>
      <c r="BV383" s="115"/>
      <c r="BW383" s="115"/>
      <c r="BX383" s="115"/>
      <c r="BY383" s="115"/>
      <c r="BZ383" s="115"/>
      <c r="CA383" s="115"/>
      <c r="CB383" s="115"/>
      <c r="CC383" s="115"/>
      <c r="CD383" s="115"/>
      <c r="CE383" s="115"/>
      <c r="CF383" s="115"/>
      <c r="CG383" s="115"/>
      <c r="CH383" s="115"/>
      <c r="CI383" s="115"/>
      <c r="CJ383" s="115"/>
      <c r="CK383" s="115"/>
      <c r="CL383" s="115"/>
      <c r="CM383" s="115"/>
      <c r="CN383" s="115"/>
      <c r="CO383" s="115"/>
      <c r="CP383" s="115"/>
      <c r="CQ383" s="115"/>
      <c r="CR383" s="115"/>
      <c r="CS383" s="115"/>
      <c r="CT383" s="115"/>
      <c r="CU383" s="115"/>
      <c r="CV383" s="115"/>
      <c r="CW383" s="115"/>
      <c r="CX383" s="115"/>
      <c r="CY383" s="115"/>
      <c r="CZ383" s="115"/>
      <c r="DA383" s="115"/>
      <c r="DB383" s="115"/>
      <c r="DC383" s="115"/>
      <c r="DD383" s="115"/>
      <c r="DE383" s="115"/>
      <c r="DF383" s="115"/>
      <c r="DG383" s="115"/>
      <c r="DH383" s="115"/>
      <c r="DI383" s="115"/>
      <c r="DJ383" s="115"/>
      <c r="DK383" s="115"/>
      <c r="DL383" s="115"/>
      <c r="DM383" s="115"/>
      <c r="DN383" s="115"/>
      <c r="DO383" s="115"/>
      <c r="DP383" s="115"/>
      <c r="DQ383" s="115"/>
      <c r="DR383" s="115"/>
      <c r="DS383" s="116"/>
    </row>
    <row r="384" spans="1:123" s="117" customFormat="1" ht="150" x14ac:dyDescent="0.25">
      <c r="A384" s="220" t="s">
        <v>52</v>
      </c>
      <c r="B384" s="221">
        <v>10.1</v>
      </c>
      <c r="C384" s="222" t="s">
        <v>38</v>
      </c>
      <c r="D384" s="222" t="s">
        <v>53</v>
      </c>
      <c r="E384" s="222"/>
      <c r="F384" s="222"/>
      <c r="G384" s="222">
        <v>201747000017</v>
      </c>
      <c r="H384" s="222" t="s">
        <v>1044</v>
      </c>
      <c r="I384" s="222" t="s">
        <v>657</v>
      </c>
      <c r="J384" s="222" t="s">
        <v>658</v>
      </c>
      <c r="K384" s="255" t="s">
        <v>862</v>
      </c>
      <c r="L384" s="222">
        <v>1</v>
      </c>
      <c r="M384" s="222" t="s">
        <v>82</v>
      </c>
      <c r="N384" s="222"/>
      <c r="O384" s="222"/>
      <c r="P384" s="222">
        <v>1</v>
      </c>
      <c r="Q384" s="222"/>
      <c r="R384" s="222">
        <v>1</v>
      </c>
      <c r="S384" s="219" t="s">
        <v>433</v>
      </c>
      <c r="T384" s="219" t="s">
        <v>105</v>
      </c>
      <c r="U384" s="219" t="s">
        <v>96</v>
      </c>
      <c r="V384" s="219" t="s">
        <v>156</v>
      </c>
      <c r="W384" s="219" t="s">
        <v>14</v>
      </c>
      <c r="X384" s="260">
        <v>12000000</v>
      </c>
      <c r="Y384" s="219" t="s">
        <v>87</v>
      </c>
      <c r="Z384" s="219" t="s">
        <v>659</v>
      </c>
      <c r="AA384" s="219" t="s">
        <v>660</v>
      </c>
      <c r="AB384" s="233">
        <v>0</v>
      </c>
      <c r="AC384" s="261">
        <v>0</v>
      </c>
      <c r="AD384" s="166">
        <v>0</v>
      </c>
      <c r="AE384" s="166">
        <v>0</v>
      </c>
      <c r="AF384" s="114">
        <v>1</v>
      </c>
      <c r="AG384" s="114" t="s">
        <v>1064</v>
      </c>
      <c r="AH384" s="167" t="s">
        <v>14</v>
      </c>
      <c r="AI384" s="114"/>
      <c r="AJ384" s="115"/>
      <c r="AK384" s="115"/>
      <c r="AL384" s="115"/>
      <c r="AM384" s="115"/>
      <c r="AN384" s="115"/>
      <c r="AO384" s="115"/>
      <c r="AP384" s="115"/>
      <c r="AQ384" s="115"/>
      <c r="AR384" s="115"/>
      <c r="AS384" s="115"/>
      <c r="AT384" s="115"/>
      <c r="AU384" s="115"/>
      <c r="AV384" s="115"/>
      <c r="AW384" s="115"/>
      <c r="AX384" s="115"/>
      <c r="AY384" s="115"/>
      <c r="AZ384" s="115"/>
      <c r="BA384" s="115"/>
      <c r="BB384" s="115"/>
      <c r="BC384" s="115"/>
      <c r="BD384" s="115"/>
      <c r="BE384" s="115"/>
      <c r="BF384" s="115"/>
      <c r="BG384" s="115"/>
      <c r="BH384" s="115"/>
      <c r="BI384" s="115"/>
      <c r="BJ384" s="115"/>
      <c r="BK384" s="115"/>
      <c r="BL384" s="115"/>
      <c r="BM384" s="115"/>
      <c r="BN384" s="115"/>
      <c r="BO384" s="115"/>
      <c r="BP384" s="115"/>
      <c r="BQ384" s="115"/>
      <c r="BR384" s="115"/>
      <c r="BS384" s="115"/>
      <c r="BT384" s="115"/>
      <c r="BU384" s="115"/>
      <c r="BV384" s="115"/>
      <c r="BW384" s="115"/>
      <c r="BX384" s="115"/>
      <c r="BY384" s="115"/>
      <c r="BZ384" s="115"/>
      <c r="CA384" s="115"/>
      <c r="CB384" s="115"/>
      <c r="CC384" s="115"/>
      <c r="CD384" s="115"/>
      <c r="CE384" s="115"/>
      <c r="CF384" s="115"/>
      <c r="CG384" s="115"/>
      <c r="CH384" s="115"/>
      <c r="CI384" s="115"/>
      <c r="CJ384" s="115"/>
      <c r="CK384" s="115"/>
      <c r="CL384" s="115"/>
      <c r="CM384" s="115"/>
      <c r="CN384" s="115"/>
      <c r="CO384" s="115"/>
      <c r="CP384" s="115"/>
      <c r="CQ384" s="115"/>
      <c r="CR384" s="115"/>
      <c r="CS384" s="115"/>
      <c r="CT384" s="115"/>
      <c r="CU384" s="115"/>
      <c r="CV384" s="115"/>
      <c r="CW384" s="115"/>
      <c r="CX384" s="115"/>
      <c r="CY384" s="115"/>
      <c r="CZ384" s="115"/>
      <c r="DA384" s="115"/>
      <c r="DB384" s="115"/>
      <c r="DC384" s="115"/>
      <c r="DD384" s="115"/>
      <c r="DE384" s="115"/>
      <c r="DF384" s="115"/>
      <c r="DG384" s="115"/>
      <c r="DH384" s="115"/>
      <c r="DI384" s="115"/>
      <c r="DJ384" s="115"/>
      <c r="DK384" s="115"/>
      <c r="DL384" s="115"/>
      <c r="DM384" s="115"/>
      <c r="DN384" s="115"/>
      <c r="DO384" s="115"/>
      <c r="DP384" s="115"/>
      <c r="DQ384" s="115"/>
      <c r="DR384" s="115"/>
      <c r="DS384" s="116"/>
    </row>
    <row r="385" spans="1:123" s="117" customFormat="1" ht="183.75" x14ac:dyDescent="0.5">
      <c r="A385" s="220" t="s">
        <v>52</v>
      </c>
      <c r="B385" s="221">
        <v>10.1</v>
      </c>
      <c r="C385" s="222" t="s">
        <v>38</v>
      </c>
      <c r="D385" s="222" t="s">
        <v>53</v>
      </c>
      <c r="E385" s="222"/>
      <c r="F385" s="222"/>
      <c r="G385" s="222">
        <v>201747000017</v>
      </c>
      <c r="H385" s="222" t="s">
        <v>1044</v>
      </c>
      <c r="I385" s="222" t="s">
        <v>650</v>
      </c>
      <c r="J385" s="262" t="s">
        <v>626</v>
      </c>
      <c r="K385" s="255" t="s">
        <v>663</v>
      </c>
      <c r="L385" s="222">
        <v>100</v>
      </c>
      <c r="M385" s="222" t="s">
        <v>103</v>
      </c>
      <c r="N385" s="222"/>
      <c r="O385" s="222"/>
      <c r="P385" s="222">
        <v>50</v>
      </c>
      <c r="Q385" s="222">
        <v>50</v>
      </c>
      <c r="R385" s="222">
        <f t="shared" ref="R385:R393" si="28">+N385+O385+P385+Q385</f>
        <v>100</v>
      </c>
      <c r="S385" s="219" t="s">
        <v>433</v>
      </c>
      <c r="T385" s="219" t="s">
        <v>105</v>
      </c>
      <c r="U385" s="219" t="s">
        <v>96</v>
      </c>
      <c r="V385" s="219" t="s">
        <v>156</v>
      </c>
      <c r="W385" s="219" t="s">
        <v>14</v>
      </c>
      <c r="X385" s="263">
        <v>3908526066.5931106</v>
      </c>
      <c r="Y385" s="219" t="s">
        <v>87</v>
      </c>
      <c r="Z385" s="219" t="s">
        <v>664</v>
      </c>
      <c r="AA385" s="219" t="s">
        <v>665</v>
      </c>
      <c r="AB385" s="233">
        <v>0</v>
      </c>
      <c r="AC385" s="261">
        <v>0</v>
      </c>
      <c r="AD385" s="261">
        <v>0</v>
      </c>
      <c r="AE385" s="261">
        <v>0</v>
      </c>
      <c r="AF385" s="224">
        <v>1</v>
      </c>
      <c r="AG385" s="224" t="s">
        <v>622</v>
      </c>
      <c r="AH385" s="280" t="s">
        <v>14</v>
      </c>
      <c r="AI385" s="224"/>
      <c r="AJ385" s="115"/>
      <c r="AK385" s="174"/>
      <c r="AL385" s="115"/>
      <c r="AM385" s="115"/>
      <c r="AN385" s="115"/>
      <c r="AO385" s="115"/>
      <c r="AP385" s="115"/>
      <c r="AQ385" s="115"/>
      <c r="AR385" s="115"/>
      <c r="AS385" s="115"/>
      <c r="AT385" s="115"/>
      <c r="AU385" s="115"/>
      <c r="AV385" s="115"/>
      <c r="AW385" s="115"/>
      <c r="AX385" s="115"/>
      <c r="AY385" s="115"/>
      <c r="AZ385" s="115"/>
      <c r="BA385" s="115"/>
      <c r="BB385" s="115"/>
      <c r="BC385" s="115"/>
      <c r="BD385" s="115"/>
      <c r="BE385" s="115"/>
      <c r="BF385" s="115"/>
      <c r="BG385" s="115"/>
      <c r="BH385" s="115"/>
      <c r="BI385" s="115"/>
      <c r="BJ385" s="115"/>
      <c r="BK385" s="115"/>
      <c r="BL385" s="115"/>
      <c r="BM385" s="115"/>
      <c r="BN385" s="115"/>
      <c r="BO385" s="115"/>
      <c r="BP385" s="115"/>
      <c r="BQ385" s="115"/>
      <c r="BR385" s="115"/>
      <c r="BS385" s="115"/>
      <c r="BT385" s="115"/>
      <c r="BU385" s="115"/>
      <c r="BV385" s="115"/>
      <c r="BW385" s="115"/>
      <c r="BX385" s="115"/>
      <c r="BY385" s="115"/>
      <c r="BZ385" s="115"/>
      <c r="CA385" s="115"/>
      <c r="CB385" s="115"/>
      <c r="CC385" s="115"/>
      <c r="CD385" s="115"/>
      <c r="CE385" s="115"/>
      <c r="CF385" s="115"/>
      <c r="CG385" s="115"/>
      <c r="CH385" s="115"/>
      <c r="CI385" s="115"/>
      <c r="CJ385" s="115"/>
      <c r="CK385" s="115"/>
      <c r="CL385" s="115"/>
      <c r="CM385" s="115"/>
      <c r="CN385" s="115"/>
      <c r="CO385" s="115"/>
      <c r="CP385" s="115"/>
      <c r="CQ385" s="115"/>
      <c r="CR385" s="115"/>
      <c r="CS385" s="115"/>
      <c r="CT385" s="115"/>
      <c r="CU385" s="115"/>
      <c r="CV385" s="115"/>
      <c r="CW385" s="115"/>
      <c r="CX385" s="115"/>
      <c r="CY385" s="115"/>
      <c r="CZ385" s="115"/>
      <c r="DA385" s="115"/>
      <c r="DB385" s="115"/>
      <c r="DC385" s="115"/>
      <c r="DD385" s="115"/>
      <c r="DE385" s="115"/>
      <c r="DF385" s="115"/>
      <c r="DG385" s="115"/>
      <c r="DH385" s="115"/>
      <c r="DI385" s="115"/>
      <c r="DJ385" s="115"/>
      <c r="DK385" s="115"/>
      <c r="DL385" s="115"/>
      <c r="DM385" s="115"/>
      <c r="DN385" s="115"/>
      <c r="DO385" s="115"/>
      <c r="DP385" s="115"/>
      <c r="DQ385" s="115"/>
      <c r="DR385" s="115"/>
      <c r="DS385" s="116"/>
    </row>
    <row r="386" spans="1:123" s="117" customFormat="1" ht="180" x14ac:dyDescent="0.25">
      <c r="A386" s="220" t="s">
        <v>52</v>
      </c>
      <c r="B386" s="221">
        <v>11.1</v>
      </c>
      <c r="C386" s="222" t="s">
        <v>38</v>
      </c>
      <c r="D386" s="222" t="s">
        <v>53</v>
      </c>
      <c r="E386" s="222"/>
      <c r="F386" s="222"/>
      <c r="G386" s="222">
        <v>201747000017</v>
      </c>
      <c r="H386" s="222" t="s">
        <v>1044</v>
      </c>
      <c r="I386" s="222" t="s">
        <v>650</v>
      </c>
      <c r="J386" s="262" t="s">
        <v>626</v>
      </c>
      <c r="K386" s="255" t="s">
        <v>666</v>
      </c>
      <c r="L386" s="222">
        <v>100</v>
      </c>
      <c r="M386" s="222" t="s">
        <v>103</v>
      </c>
      <c r="N386" s="222">
        <v>25</v>
      </c>
      <c r="O386" s="222">
        <v>25</v>
      </c>
      <c r="P386" s="222">
        <v>25</v>
      </c>
      <c r="Q386" s="222">
        <v>25</v>
      </c>
      <c r="R386" s="222">
        <v>100</v>
      </c>
      <c r="S386" s="219" t="s">
        <v>433</v>
      </c>
      <c r="T386" s="219" t="s">
        <v>105</v>
      </c>
      <c r="U386" s="219" t="s">
        <v>96</v>
      </c>
      <c r="V386" s="219" t="s">
        <v>156</v>
      </c>
      <c r="W386" s="219" t="s">
        <v>14</v>
      </c>
      <c r="X386" s="263">
        <v>200000000</v>
      </c>
      <c r="Y386" s="219" t="s">
        <v>87</v>
      </c>
      <c r="Z386" s="219" t="s">
        <v>664</v>
      </c>
      <c r="AA386" s="219" t="s">
        <v>665</v>
      </c>
      <c r="AB386" s="233">
        <v>0</v>
      </c>
      <c r="AC386" s="261">
        <v>25</v>
      </c>
      <c r="AD386" s="261">
        <v>50</v>
      </c>
      <c r="AE386" s="261">
        <v>25</v>
      </c>
      <c r="AF386" s="224">
        <v>100</v>
      </c>
      <c r="AG386" s="224" t="s">
        <v>622</v>
      </c>
      <c r="AH386" s="280" t="s">
        <v>14</v>
      </c>
      <c r="AI386" s="114"/>
      <c r="AJ386" s="115"/>
      <c r="AK386" s="175"/>
      <c r="AL386" s="115"/>
      <c r="AM386" s="115"/>
      <c r="AN386" s="115"/>
      <c r="AO386" s="115"/>
      <c r="AP386" s="115"/>
      <c r="AQ386" s="115"/>
      <c r="AR386" s="115"/>
      <c r="AS386" s="115"/>
      <c r="AT386" s="115"/>
      <c r="AU386" s="115"/>
      <c r="AV386" s="115"/>
      <c r="AW386" s="115"/>
      <c r="AX386" s="115"/>
      <c r="AY386" s="115"/>
      <c r="AZ386" s="115"/>
      <c r="BA386" s="115"/>
      <c r="BB386" s="115"/>
      <c r="BC386" s="115"/>
      <c r="BD386" s="115"/>
      <c r="BE386" s="115"/>
      <c r="BF386" s="115"/>
      <c r="BG386" s="115"/>
      <c r="BH386" s="115"/>
      <c r="BI386" s="115"/>
      <c r="BJ386" s="115"/>
      <c r="BK386" s="115"/>
      <c r="BL386" s="115"/>
      <c r="BM386" s="115"/>
      <c r="BN386" s="115"/>
      <c r="BO386" s="115"/>
      <c r="BP386" s="115"/>
      <c r="BQ386" s="115"/>
      <c r="BR386" s="115"/>
      <c r="BS386" s="115"/>
      <c r="BT386" s="115"/>
      <c r="BU386" s="115"/>
      <c r="BV386" s="115"/>
      <c r="BW386" s="115"/>
      <c r="BX386" s="115"/>
      <c r="BY386" s="115"/>
      <c r="BZ386" s="115"/>
      <c r="CA386" s="115"/>
      <c r="CB386" s="115"/>
      <c r="CC386" s="115"/>
      <c r="CD386" s="115"/>
      <c r="CE386" s="115"/>
      <c r="CF386" s="115"/>
      <c r="CG386" s="115"/>
      <c r="CH386" s="115"/>
      <c r="CI386" s="115"/>
      <c r="CJ386" s="115"/>
      <c r="CK386" s="115"/>
      <c r="CL386" s="115"/>
      <c r="CM386" s="115"/>
      <c r="CN386" s="115"/>
      <c r="CO386" s="115"/>
      <c r="CP386" s="115"/>
      <c r="CQ386" s="115"/>
      <c r="CR386" s="115"/>
      <c r="CS386" s="115"/>
      <c r="CT386" s="115"/>
      <c r="CU386" s="115"/>
      <c r="CV386" s="115"/>
      <c r="CW386" s="115"/>
      <c r="CX386" s="115"/>
      <c r="CY386" s="115"/>
      <c r="CZ386" s="115"/>
      <c r="DA386" s="115"/>
      <c r="DB386" s="115"/>
      <c r="DC386" s="115"/>
      <c r="DD386" s="115"/>
      <c r="DE386" s="115"/>
      <c r="DF386" s="115"/>
      <c r="DG386" s="115"/>
      <c r="DH386" s="115"/>
      <c r="DI386" s="115"/>
      <c r="DJ386" s="115"/>
      <c r="DK386" s="115"/>
      <c r="DL386" s="115"/>
      <c r="DM386" s="115"/>
      <c r="DN386" s="115"/>
      <c r="DO386" s="115"/>
      <c r="DP386" s="115"/>
      <c r="DQ386" s="115"/>
      <c r="DR386" s="115"/>
      <c r="DS386" s="116"/>
    </row>
    <row r="387" spans="1:123" s="117" customFormat="1" ht="180" hidden="1" x14ac:dyDescent="0.25">
      <c r="A387" s="105" t="s">
        <v>52</v>
      </c>
      <c r="B387" s="199">
        <v>10.1</v>
      </c>
      <c r="C387" s="106" t="s">
        <v>38</v>
      </c>
      <c r="D387" s="106" t="s">
        <v>53</v>
      </c>
      <c r="E387" s="106"/>
      <c r="F387" s="106"/>
      <c r="G387" s="106">
        <v>201747000017</v>
      </c>
      <c r="H387" s="106" t="s">
        <v>1044</v>
      </c>
      <c r="I387" s="106" t="s">
        <v>650</v>
      </c>
      <c r="J387" s="173" t="s">
        <v>626</v>
      </c>
      <c r="K387" s="108" t="s">
        <v>667</v>
      </c>
      <c r="L387" s="106">
        <v>2</v>
      </c>
      <c r="M387" s="106" t="s">
        <v>82</v>
      </c>
      <c r="N387" s="106">
        <v>1</v>
      </c>
      <c r="O387" s="106">
        <v>1</v>
      </c>
      <c r="P387" s="106"/>
      <c r="Q387" s="106"/>
      <c r="R387" s="106">
        <f t="shared" si="28"/>
        <v>2</v>
      </c>
      <c r="S387" s="109" t="s">
        <v>433</v>
      </c>
      <c r="T387" s="109" t="s">
        <v>105</v>
      </c>
      <c r="U387" s="109" t="s">
        <v>96</v>
      </c>
      <c r="V387" s="109"/>
      <c r="W387" s="109"/>
      <c r="X387" s="207">
        <v>0</v>
      </c>
      <c r="Y387" s="109" t="s">
        <v>87</v>
      </c>
      <c r="Z387" s="109" t="s">
        <v>668</v>
      </c>
      <c r="AA387" s="109" t="s">
        <v>669</v>
      </c>
      <c r="AB387" s="110">
        <v>0</v>
      </c>
      <c r="AC387" s="166"/>
      <c r="AD387" s="166"/>
      <c r="AE387" s="166"/>
      <c r="AF387" s="114"/>
      <c r="AG387" s="114"/>
      <c r="AH387" s="167"/>
      <c r="AI387" s="114"/>
      <c r="AJ387" s="115"/>
      <c r="AK387" s="175"/>
      <c r="AL387" s="115"/>
      <c r="AM387" s="115"/>
      <c r="AN387" s="115"/>
      <c r="AO387" s="115"/>
      <c r="AP387" s="115"/>
      <c r="AQ387" s="115"/>
      <c r="AR387" s="115"/>
      <c r="AS387" s="115"/>
      <c r="AT387" s="115"/>
      <c r="AU387" s="115"/>
      <c r="AV387" s="115"/>
      <c r="AW387" s="115"/>
      <c r="AX387" s="115"/>
      <c r="AY387" s="115"/>
      <c r="AZ387" s="115"/>
      <c r="BA387" s="115"/>
      <c r="BB387" s="115"/>
      <c r="BC387" s="115"/>
      <c r="BD387" s="115"/>
      <c r="BE387" s="115"/>
      <c r="BF387" s="115"/>
      <c r="BG387" s="115"/>
      <c r="BH387" s="115"/>
      <c r="BI387" s="115"/>
      <c r="BJ387" s="115"/>
      <c r="BK387" s="115"/>
      <c r="BL387" s="115"/>
      <c r="BM387" s="115"/>
      <c r="BN387" s="115"/>
      <c r="BO387" s="115"/>
      <c r="BP387" s="115"/>
      <c r="BQ387" s="115"/>
      <c r="BR387" s="115"/>
      <c r="BS387" s="115"/>
      <c r="BT387" s="115"/>
      <c r="BU387" s="115"/>
      <c r="BV387" s="115"/>
      <c r="BW387" s="115"/>
      <c r="BX387" s="115"/>
      <c r="BY387" s="115"/>
      <c r="BZ387" s="115"/>
      <c r="CA387" s="115"/>
      <c r="CB387" s="115"/>
      <c r="CC387" s="115"/>
      <c r="CD387" s="115"/>
      <c r="CE387" s="115"/>
      <c r="CF387" s="115"/>
      <c r="CG387" s="115"/>
      <c r="CH387" s="115"/>
      <c r="CI387" s="115"/>
      <c r="CJ387" s="115"/>
      <c r="CK387" s="115"/>
      <c r="CL387" s="115"/>
      <c r="CM387" s="115"/>
      <c r="CN387" s="115"/>
      <c r="CO387" s="115"/>
      <c r="CP387" s="115"/>
      <c r="CQ387" s="115"/>
      <c r="CR387" s="115"/>
      <c r="CS387" s="115"/>
      <c r="CT387" s="115"/>
      <c r="CU387" s="115"/>
      <c r="CV387" s="115"/>
      <c r="CW387" s="115"/>
      <c r="CX387" s="115"/>
      <c r="CY387" s="115"/>
      <c r="CZ387" s="115"/>
      <c r="DA387" s="115"/>
      <c r="DB387" s="115"/>
      <c r="DC387" s="115"/>
      <c r="DD387" s="115"/>
      <c r="DE387" s="115"/>
      <c r="DF387" s="115"/>
      <c r="DG387" s="115"/>
      <c r="DH387" s="115"/>
      <c r="DI387" s="115"/>
      <c r="DJ387" s="115"/>
      <c r="DK387" s="115"/>
      <c r="DL387" s="115"/>
      <c r="DM387" s="115"/>
      <c r="DN387" s="115"/>
      <c r="DO387" s="115"/>
      <c r="DP387" s="115"/>
      <c r="DQ387" s="115"/>
      <c r="DR387" s="115"/>
      <c r="DS387" s="116"/>
    </row>
    <row r="388" spans="1:123" s="117" customFormat="1" ht="180" x14ac:dyDescent="0.25">
      <c r="A388" s="220" t="s">
        <v>52</v>
      </c>
      <c r="B388" s="221">
        <v>10.1</v>
      </c>
      <c r="C388" s="222" t="s">
        <v>38</v>
      </c>
      <c r="D388" s="222" t="s">
        <v>53</v>
      </c>
      <c r="E388" s="222"/>
      <c r="F388" s="222"/>
      <c r="G388" s="222">
        <v>201747000017</v>
      </c>
      <c r="H388" s="222" t="s">
        <v>1044</v>
      </c>
      <c r="I388" s="222" t="s">
        <v>650</v>
      </c>
      <c r="J388" s="262" t="s">
        <v>626</v>
      </c>
      <c r="K388" s="255" t="s">
        <v>1022</v>
      </c>
      <c r="L388" s="222">
        <v>3</v>
      </c>
      <c r="M388" s="222" t="s">
        <v>82</v>
      </c>
      <c r="N388" s="222"/>
      <c r="O388" s="222">
        <v>1</v>
      </c>
      <c r="P388" s="222">
        <v>1</v>
      </c>
      <c r="Q388" s="222">
        <v>1</v>
      </c>
      <c r="R388" s="222">
        <f t="shared" si="28"/>
        <v>3</v>
      </c>
      <c r="S388" s="219" t="s">
        <v>433</v>
      </c>
      <c r="T388" s="219" t="s">
        <v>105</v>
      </c>
      <c r="U388" s="219" t="s">
        <v>96</v>
      </c>
      <c r="V388" s="219" t="s">
        <v>156</v>
      </c>
      <c r="W388" s="219" t="s">
        <v>14</v>
      </c>
      <c r="X388" s="260">
        <v>80000000</v>
      </c>
      <c r="Y388" s="219" t="s">
        <v>87</v>
      </c>
      <c r="Z388" s="219" t="s">
        <v>664</v>
      </c>
      <c r="AA388" s="219" t="s">
        <v>665</v>
      </c>
      <c r="AB388" s="233">
        <v>0</v>
      </c>
      <c r="AC388" s="261">
        <v>1</v>
      </c>
      <c r="AD388" s="261">
        <v>1</v>
      </c>
      <c r="AE388" s="261">
        <v>1</v>
      </c>
      <c r="AF388" s="224">
        <v>3</v>
      </c>
      <c r="AG388" s="224" t="s">
        <v>622</v>
      </c>
      <c r="AH388" s="280" t="s">
        <v>14</v>
      </c>
      <c r="AI388" s="114"/>
      <c r="AJ388" s="115"/>
      <c r="AK388" s="115"/>
      <c r="AL388" s="115"/>
      <c r="AM388" s="115"/>
      <c r="AN388" s="115"/>
      <c r="AO388" s="115"/>
      <c r="AP388" s="115"/>
      <c r="AQ388" s="115"/>
      <c r="AR388" s="115"/>
      <c r="AS388" s="115"/>
      <c r="AT388" s="115"/>
      <c r="AU388" s="115"/>
      <c r="AV388" s="115"/>
      <c r="AW388" s="115"/>
      <c r="AX388" s="115"/>
      <c r="AY388" s="115"/>
      <c r="AZ388" s="115"/>
      <c r="BA388" s="115"/>
      <c r="BB388" s="115"/>
      <c r="BC388" s="115"/>
      <c r="BD388" s="115"/>
      <c r="BE388" s="115"/>
      <c r="BF388" s="115"/>
      <c r="BG388" s="115"/>
      <c r="BH388" s="115"/>
      <c r="BI388" s="115"/>
      <c r="BJ388" s="115"/>
      <c r="BK388" s="115"/>
      <c r="BL388" s="115"/>
      <c r="BM388" s="115"/>
      <c r="BN388" s="115"/>
      <c r="BO388" s="115"/>
      <c r="BP388" s="115"/>
      <c r="BQ388" s="115"/>
      <c r="BR388" s="115"/>
      <c r="BS388" s="115"/>
      <c r="BT388" s="115"/>
      <c r="BU388" s="115"/>
      <c r="BV388" s="115"/>
      <c r="BW388" s="115"/>
      <c r="BX388" s="115"/>
      <c r="BY388" s="115"/>
      <c r="BZ388" s="115"/>
      <c r="CA388" s="115"/>
      <c r="CB388" s="115"/>
      <c r="CC388" s="115"/>
      <c r="CD388" s="115"/>
      <c r="CE388" s="115"/>
      <c r="CF388" s="115"/>
      <c r="CG388" s="115"/>
      <c r="CH388" s="115"/>
      <c r="CI388" s="115"/>
      <c r="CJ388" s="115"/>
      <c r="CK388" s="115"/>
      <c r="CL388" s="115"/>
      <c r="CM388" s="115"/>
      <c r="CN388" s="115"/>
      <c r="CO388" s="115"/>
      <c r="CP388" s="115"/>
      <c r="CQ388" s="115"/>
      <c r="CR388" s="115"/>
      <c r="CS388" s="115"/>
      <c r="CT388" s="115"/>
      <c r="CU388" s="115"/>
      <c r="CV388" s="115"/>
      <c r="CW388" s="115"/>
      <c r="CX388" s="115"/>
      <c r="CY388" s="115"/>
      <c r="CZ388" s="115"/>
      <c r="DA388" s="115"/>
      <c r="DB388" s="115"/>
      <c r="DC388" s="115"/>
      <c r="DD388" s="115"/>
      <c r="DE388" s="115"/>
      <c r="DF388" s="115"/>
      <c r="DG388" s="115"/>
      <c r="DH388" s="115"/>
      <c r="DI388" s="115"/>
      <c r="DJ388" s="115"/>
      <c r="DK388" s="115"/>
      <c r="DL388" s="115"/>
      <c r="DM388" s="115"/>
      <c r="DN388" s="115"/>
      <c r="DO388" s="115"/>
      <c r="DP388" s="115"/>
      <c r="DQ388" s="115"/>
      <c r="DR388" s="115"/>
      <c r="DS388" s="116"/>
    </row>
    <row r="389" spans="1:123" s="117" customFormat="1" ht="180" hidden="1" x14ac:dyDescent="0.25">
      <c r="A389" s="105" t="s">
        <v>52</v>
      </c>
      <c r="B389" s="199">
        <v>10.1</v>
      </c>
      <c r="C389" s="106" t="s">
        <v>38</v>
      </c>
      <c r="D389" s="106" t="s">
        <v>53</v>
      </c>
      <c r="E389" s="106"/>
      <c r="F389" s="106"/>
      <c r="G389" s="106">
        <v>201747000017</v>
      </c>
      <c r="H389" s="106" t="s">
        <v>1044</v>
      </c>
      <c r="I389" s="106" t="s">
        <v>650</v>
      </c>
      <c r="J389" s="173" t="s">
        <v>626</v>
      </c>
      <c r="K389" s="108" t="s">
        <v>670</v>
      </c>
      <c r="L389" s="106">
        <v>3</v>
      </c>
      <c r="M389" s="106" t="s">
        <v>82</v>
      </c>
      <c r="N389" s="106">
        <v>1</v>
      </c>
      <c r="O389" s="106">
        <v>1</v>
      </c>
      <c r="P389" s="106"/>
      <c r="Q389" s="106">
        <v>1</v>
      </c>
      <c r="R389" s="106">
        <f t="shared" si="28"/>
        <v>3</v>
      </c>
      <c r="S389" s="109" t="s">
        <v>433</v>
      </c>
      <c r="T389" s="109" t="s">
        <v>105</v>
      </c>
      <c r="U389" s="109" t="s">
        <v>96</v>
      </c>
      <c r="V389" s="109"/>
      <c r="W389" s="109"/>
      <c r="X389" s="209">
        <v>0</v>
      </c>
      <c r="Y389" s="109" t="s">
        <v>87</v>
      </c>
      <c r="Z389" s="109" t="s">
        <v>668</v>
      </c>
      <c r="AA389" s="109" t="s">
        <v>669</v>
      </c>
      <c r="AB389" s="110">
        <v>0</v>
      </c>
      <c r="AC389" s="166"/>
      <c r="AD389" s="166"/>
      <c r="AE389" s="166"/>
      <c r="AF389" s="114"/>
      <c r="AG389" s="114"/>
      <c r="AH389" s="167"/>
      <c r="AI389" s="114"/>
      <c r="AJ389" s="115"/>
      <c r="AK389" s="115"/>
      <c r="AL389" s="115"/>
      <c r="AM389" s="115"/>
      <c r="AN389" s="115"/>
      <c r="AO389" s="115"/>
      <c r="AP389" s="115"/>
      <c r="AQ389" s="115"/>
      <c r="AR389" s="115"/>
      <c r="AS389" s="115"/>
      <c r="AT389" s="115"/>
      <c r="AU389" s="115"/>
      <c r="AV389" s="115"/>
      <c r="AW389" s="115"/>
      <c r="AX389" s="115"/>
      <c r="AY389" s="115"/>
      <c r="AZ389" s="115"/>
      <c r="BA389" s="115"/>
      <c r="BB389" s="115"/>
      <c r="BC389" s="115"/>
      <c r="BD389" s="115"/>
      <c r="BE389" s="115"/>
      <c r="BF389" s="115"/>
      <c r="BG389" s="115"/>
      <c r="BH389" s="115"/>
      <c r="BI389" s="115"/>
      <c r="BJ389" s="115"/>
      <c r="BK389" s="115"/>
      <c r="BL389" s="115"/>
      <c r="BM389" s="115"/>
      <c r="BN389" s="115"/>
      <c r="BO389" s="115"/>
      <c r="BP389" s="115"/>
      <c r="BQ389" s="115"/>
      <c r="BR389" s="115"/>
      <c r="BS389" s="115"/>
      <c r="BT389" s="115"/>
      <c r="BU389" s="115"/>
      <c r="BV389" s="115"/>
      <c r="BW389" s="115"/>
      <c r="BX389" s="115"/>
      <c r="BY389" s="115"/>
      <c r="BZ389" s="115"/>
      <c r="CA389" s="115"/>
      <c r="CB389" s="115"/>
      <c r="CC389" s="115"/>
      <c r="CD389" s="115"/>
      <c r="CE389" s="115"/>
      <c r="CF389" s="115"/>
      <c r="CG389" s="115"/>
      <c r="CH389" s="115"/>
      <c r="CI389" s="115"/>
      <c r="CJ389" s="115"/>
      <c r="CK389" s="115"/>
      <c r="CL389" s="115"/>
      <c r="CM389" s="115"/>
      <c r="CN389" s="115"/>
      <c r="CO389" s="115"/>
      <c r="CP389" s="115"/>
      <c r="CQ389" s="115"/>
      <c r="CR389" s="115"/>
      <c r="CS389" s="115"/>
      <c r="CT389" s="115"/>
      <c r="CU389" s="115"/>
      <c r="CV389" s="115"/>
      <c r="CW389" s="115"/>
      <c r="CX389" s="115"/>
      <c r="CY389" s="115"/>
      <c r="CZ389" s="115"/>
      <c r="DA389" s="115"/>
      <c r="DB389" s="115"/>
      <c r="DC389" s="115"/>
      <c r="DD389" s="115"/>
      <c r="DE389" s="115"/>
      <c r="DF389" s="115"/>
      <c r="DG389" s="115"/>
      <c r="DH389" s="115"/>
      <c r="DI389" s="115"/>
      <c r="DJ389" s="115"/>
      <c r="DK389" s="115"/>
      <c r="DL389" s="115"/>
      <c r="DM389" s="115"/>
      <c r="DN389" s="115"/>
      <c r="DO389" s="115"/>
      <c r="DP389" s="115"/>
      <c r="DQ389" s="115"/>
      <c r="DR389" s="115"/>
      <c r="DS389" s="116"/>
    </row>
    <row r="390" spans="1:123" s="117" customFormat="1" ht="180" hidden="1" x14ac:dyDescent="0.25">
      <c r="A390" s="105" t="s">
        <v>52</v>
      </c>
      <c r="B390" s="199">
        <v>10.1</v>
      </c>
      <c r="C390" s="106" t="s">
        <v>38</v>
      </c>
      <c r="D390" s="106" t="s">
        <v>53</v>
      </c>
      <c r="E390" s="106"/>
      <c r="F390" s="106"/>
      <c r="G390" s="106">
        <v>201747000017</v>
      </c>
      <c r="H390" s="106" t="s">
        <v>1044</v>
      </c>
      <c r="I390" s="106" t="s">
        <v>650</v>
      </c>
      <c r="J390" s="173" t="s">
        <v>626</v>
      </c>
      <c r="K390" s="108" t="s">
        <v>671</v>
      </c>
      <c r="L390" s="106">
        <v>2</v>
      </c>
      <c r="M390" s="106" t="s">
        <v>82</v>
      </c>
      <c r="N390" s="106">
        <v>1</v>
      </c>
      <c r="O390" s="106"/>
      <c r="P390" s="106">
        <v>1</v>
      </c>
      <c r="Q390" s="106"/>
      <c r="R390" s="106">
        <f t="shared" si="28"/>
        <v>2</v>
      </c>
      <c r="S390" s="109" t="s">
        <v>433</v>
      </c>
      <c r="T390" s="109" t="s">
        <v>105</v>
      </c>
      <c r="U390" s="109" t="s">
        <v>96</v>
      </c>
      <c r="V390" s="109"/>
      <c r="W390" s="109"/>
      <c r="X390" s="209">
        <v>0</v>
      </c>
      <c r="Y390" s="109" t="s">
        <v>87</v>
      </c>
      <c r="Z390" s="109" t="s">
        <v>668</v>
      </c>
      <c r="AA390" s="109" t="s">
        <v>669</v>
      </c>
      <c r="AB390" s="110">
        <v>0</v>
      </c>
      <c r="AC390" s="166"/>
      <c r="AD390" s="166"/>
      <c r="AE390" s="166"/>
      <c r="AF390" s="114"/>
      <c r="AG390" s="114"/>
      <c r="AH390" s="167"/>
      <c r="AI390" s="114"/>
      <c r="AJ390" s="115"/>
      <c r="AK390" s="115"/>
      <c r="AL390" s="115"/>
      <c r="AM390" s="115"/>
      <c r="AN390" s="115"/>
      <c r="AO390" s="115"/>
      <c r="AP390" s="115"/>
      <c r="AQ390" s="115"/>
      <c r="AR390" s="115"/>
      <c r="AS390" s="115"/>
      <c r="AT390" s="115"/>
      <c r="AU390" s="115"/>
      <c r="AV390" s="115"/>
      <c r="AW390" s="115"/>
      <c r="AX390" s="115"/>
      <c r="AY390" s="115"/>
      <c r="AZ390" s="115"/>
      <c r="BA390" s="115"/>
      <c r="BB390" s="115"/>
      <c r="BC390" s="115"/>
      <c r="BD390" s="115"/>
      <c r="BE390" s="115"/>
      <c r="BF390" s="115"/>
      <c r="BG390" s="115"/>
      <c r="BH390" s="115"/>
      <c r="BI390" s="115"/>
      <c r="BJ390" s="115"/>
      <c r="BK390" s="115"/>
      <c r="BL390" s="115"/>
      <c r="BM390" s="115"/>
      <c r="BN390" s="115"/>
      <c r="BO390" s="115"/>
      <c r="BP390" s="115"/>
      <c r="BQ390" s="115"/>
      <c r="BR390" s="115"/>
      <c r="BS390" s="115"/>
      <c r="BT390" s="115"/>
      <c r="BU390" s="115"/>
      <c r="BV390" s="115"/>
      <c r="BW390" s="115"/>
      <c r="BX390" s="115"/>
      <c r="BY390" s="115"/>
      <c r="BZ390" s="115"/>
      <c r="CA390" s="115"/>
      <c r="CB390" s="115"/>
      <c r="CC390" s="115"/>
      <c r="CD390" s="115"/>
      <c r="CE390" s="115"/>
      <c r="CF390" s="115"/>
      <c r="CG390" s="115"/>
      <c r="CH390" s="115"/>
      <c r="CI390" s="115"/>
      <c r="CJ390" s="115"/>
      <c r="CK390" s="115"/>
      <c r="CL390" s="115"/>
      <c r="CM390" s="115"/>
      <c r="CN390" s="115"/>
      <c r="CO390" s="115"/>
      <c r="CP390" s="115"/>
      <c r="CQ390" s="115"/>
      <c r="CR390" s="115"/>
      <c r="CS390" s="115"/>
      <c r="CT390" s="115"/>
      <c r="CU390" s="115"/>
      <c r="CV390" s="115"/>
      <c r="CW390" s="115"/>
      <c r="CX390" s="115"/>
      <c r="CY390" s="115"/>
      <c r="CZ390" s="115"/>
      <c r="DA390" s="115"/>
      <c r="DB390" s="115"/>
      <c r="DC390" s="115"/>
      <c r="DD390" s="115"/>
      <c r="DE390" s="115"/>
      <c r="DF390" s="115"/>
      <c r="DG390" s="115"/>
      <c r="DH390" s="115"/>
      <c r="DI390" s="115"/>
      <c r="DJ390" s="115"/>
      <c r="DK390" s="115"/>
      <c r="DL390" s="115"/>
      <c r="DM390" s="115"/>
      <c r="DN390" s="115"/>
      <c r="DO390" s="115"/>
      <c r="DP390" s="115"/>
      <c r="DQ390" s="115"/>
      <c r="DR390" s="115"/>
      <c r="DS390" s="116"/>
    </row>
    <row r="391" spans="1:123" s="117" customFormat="1" ht="180" hidden="1" x14ac:dyDescent="0.25">
      <c r="A391" s="105" t="s">
        <v>52</v>
      </c>
      <c r="B391" s="199">
        <v>10.1</v>
      </c>
      <c r="C391" s="106" t="s">
        <v>38</v>
      </c>
      <c r="D391" s="106" t="s">
        <v>53</v>
      </c>
      <c r="E391" s="106"/>
      <c r="F391" s="106"/>
      <c r="G391" s="106">
        <v>201747000017</v>
      </c>
      <c r="H391" s="106" t="s">
        <v>1044</v>
      </c>
      <c r="I391" s="106" t="s">
        <v>650</v>
      </c>
      <c r="J391" s="173" t="s">
        <v>626</v>
      </c>
      <c r="K391" s="108" t="s">
        <v>672</v>
      </c>
      <c r="L391" s="106">
        <v>1</v>
      </c>
      <c r="M391" s="106" t="s">
        <v>82</v>
      </c>
      <c r="N391" s="106"/>
      <c r="O391" s="106">
        <v>1</v>
      </c>
      <c r="P391" s="106"/>
      <c r="Q391" s="106"/>
      <c r="R391" s="106">
        <f t="shared" si="28"/>
        <v>1</v>
      </c>
      <c r="S391" s="109" t="s">
        <v>433</v>
      </c>
      <c r="T391" s="109" t="s">
        <v>105</v>
      </c>
      <c r="U391" s="109" t="s">
        <v>96</v>
      </c>
      <c r="V391" s="109"/>
      <c r="W391" s="109"/>
      <c r="X391" s="209">
        <v>0</v>
      </c>
      <c r="Y391" s="109" t="s">
        <v>87</v>
      </c>
      <c r="Z391" s="109" t="s">
        <v>668</v>
      </c>
      <c r="AA391" s="109" t="s">
        <v>669</v>
      </c>
      <c r="AB391" s="110">
        <v>0</v>
      </c>
      <c r="AC391" s="166"/>
      <c r="AD391" s="166"/>
      <c r="AE391" s="166"/>
      <c r="AF391" s="114"/>
      <c r="AG391" s="114"/>
      <c r="AH391" s="167"/>
      <c r="AI391" s="114"/>
      <c r="AJ391" s="115"/>
      <c r="AK391" s="115"/>
      <c r="AL391" s="115"/>
      <c r="AM391" s="115"/>
      <c r="AN391" s="115"/>
      <c r="AO391" s="115"/>
      <c r="AP391" s="115"/>
      <c r="AQ391" s="115"/>
      <c r="AR391" s="115"/>
      <c r="AS391" s="115"/>
      <c r="AT391" s="115"/>
      <c r="AU391" s="115"/>
      <c r="AV391" s="115"/>
      <c r="AW391" s="115"/>
      <c r="AX391" s="115"/>
      <c r="AY391" s="115"/>
      <c r="AZ391" s="115"/>
      <c r="BA391" s="115"/>
      <c r="BB391" s="115"/>
      <c r="BC391" s="115"/>
      <c r="BD391" s="115"/>
      <c r="BE391" s="115"/>
      <c r="BF391" s="115"/>
      <c r="BG391" s="115"/>
      <c r="BH391" s="115"/>
      <c r="BI391" s="115"/>
      <c r="BJ391" s="115"/>
      <c r="BK391" s="115"/>
      <c r="BL391" s="115"/>
      <c r="BM391" s="115"/>
      <c r="BN391" s="115"/>
      <c r="BO391" s="115"/>
      <c r="BP391" s="115"/>
      <c r="BQ391" s="115"/>
      <c r="BR391" s="115"/>
      <c r="BS391" s="115"/>
      <c r="BT391" s="115"/>
      <c r="BU391" s="115"/>
      <c r="BV391" s="115"/>
      <c r="BW391" s="115"/>
      <c r="BX391" s="115"/>
      <c r="BY391" s="115"/>
      <c r="BZ391" s="115"/>
      <c r="CA391" s="115"/>
      <c r="CB391" s="115"/>
      <c r="CC391" s="115"/>
      <c r="CD391" s="115"/>
      <c r="CE391" s="115"/>
      <c r="CF391" s="115"/>
      <c r="CG391" s="115"/>
      <c r="CH391" s="115"/>
      <c r="CI391" s="115"/>
      <c r="CJ391" s="115"/>
      <c r="CK391" s="115"/>
      <c r="CL391" s="115"/>
      <c r="CM391" s="115"/>
      <c r="CN391" s="115"/>
      <c r="CO391" s="115"/>
      <c r="CP391" s="115"/>
      <c r="CQ391" s="115"/>
      <c r="CR391" s="115"/>
      <c r="CS391" s="115"/>
      <c r="CT391" s="115"/>
      <c r="CU391" s="115"/>
      <c r="CV391" s="115"/>
      <c r="CW391" s="115"/>
      <c r="CX391" s="115"/>
      <c r="CY391" s="115"/>
      <c r="CZ391" s="115"/>
      <c r="DA391" s="115"/>
      <c r="DB391" s="115"/>
      <c r="DC391" s="115"/>
      <c r="DD391" s="115"/>
      <c r="DE391" s="115"/>
      <c r="DF391" s="115"/>
      <c r="DG391" s="115"/>
      <c r="DH391" s="115"/>
      <c r="DI391" s="115"/>
      <c r="DJ391" s="115"/>
      <c r="DK391" s="115"/>
      <c r="DL391" s="115"/>
      <c r="DM391" s="115"/>
      <c r="DN391" s="115"/>
      <c r="DO391" s="115"/>
      <c r="DP391" s="115"/>
      <c r="DQ391" s="115"/>
      <c r="DR391" s="115"/>
      <c r="DS391" s="116"/>
    </row>
    <row r="392" spans="1:123" s="117" customFormat="1" ht="180" hidden="1" x14ac:dyDescent="0.25">
      <c r="A392" s="105" t="s">
        <v>52</v>
      </c>
      <c r="B392" s="199">
        <v>10.1</v>
      </c>
      <c r="C392" s="106" t="s">
        <v>38</v>
      </c>
      <c r="D392" s="106" t="s">
        <v>53</v>
      </c>
      <c r="E392" s="106"/>
      <c r="F392" s="106"/>
      <c r="G392" s="106">
        <v>201747000017</v>
      </c>
      <c r="H392" s="106" t="s">
        <v>1044</v>
      </c>
      <c r="I392" s="106" t="s">
        <v>650</v>
      </c>
      <c r="J392" s="173" t="s">
        <v>626</v>
      </c>
      <c r="K392" s="108" t="s">
        <v>673</v>
      </c>
      <c r="L392" s="106">
        <v>2</v>
      </c>
      <c r="M392" s="106" t="s">
        <v>82</v>
      </c>
      <c r="N392" s="106"/>
      <c r="O392" s="106">
        <v>1</v>
      </c>
      <c r="P392" s="106"/>
      <c r="Q392" s="106">
        <v>1</v>
      </c>
      <c r="R392" s="106">
        <f t="shared" si="28"/>
        <v>2</v>
      </c>
      <c r="S392" s="109" t="s">
        <v>433</v>
      </c>
      <c r="T392" s="109" t="s">
        <v>105</v>
      </c>
      <c r="U392" s="109" t="s">
        <v>96</v>
      </c>
      <c r="V392" s="109"/>
      <c r="W392" s="109"/>
      <c r="X392" s="209">
        <v>0</v>
      </c>
      <c r="Y392" s="109" t="s">
        <v>87</v>
      </c>
      <c r="Z392" s="109" t="s">
        <v>668</v>
      </c>
      <c r="AA392" s="109" t="s">
        <v>669</v>
      </c>
      <c r="AB392" s="110">
        <v>0</v>
      </c>
      <c r="AC392" s="166"/>
      <c r="AD392" s="166"/>
      <c r="AE392" s="166"/>
      <c r="AF392" s="114"/>
      <c r="AG392" s="114"/>
      <c r="AH392" s="167"/>
      <c r="AI392" s="114"/>
      <c r="AJ392" s="115"/>
      <c r="AK392" s="115"/>
      <c r="AL392" s="115"/>
      <c r="AM392" s="115"/>
      <c r="AN392" s="115"/>
      <c r="AO392" s="115"/>
      <c r="AP392" s="115"/>
      <c r="AQ392" s="115"/>
      <c r="AR392" s="115"/>
      <c r="AS392" s="115"/>
      <c r="AT392" s="115"/>
      <c r="AU392" s="115"/>
      <c r="AV392" s="115"/>
      <c r="AW392" s="115"/>
      <c r="AX392" s="115"/>
      <c r="AY392" s="115"/>
      <c r="AZ392" s="115"/>
      <c r="BA392" s="115"/>
      <c r="BB392" s="115"/>
      <c r="BC392" s="115"/>
      <c r="BD392" s="115"/>
      <c r="BE392" s="115"/>
      <c r="BF392" s="115"/>
      <c r="BG392" s="115"/>
      <c r="BH392" s="115"/>
      <c r="BI392" s="115"/>
      <c r="BJ392" s="115"/>
      <c r="BK392" s="115"/>
      <c r="BL392" s="115"/>
      <c r="BM392" s="115"/>
      <c r="BN392" s="115"/>
      <c r="BO392" s="115"/>
      <c r="BP392" s="115"/>
      <c r="BQ392" s="115"/>
      <c r="BR392" s="115"/>
      <c r="BS392" s="115"/>
      <c r="BT392" s="115"/>
      <c r="BU392" s="115"/>
      <c r="BV392" s="115"/>
      <c r="BW392" s="115"/>
      <c r="BX392" s="115"/>
      <c r="BY392" s="115"/>
      <c r="BZ392" s="115"/>
      <c r="CA392" s="115"/>
      <c r="CB392" s="115"/>
      <c r="CC392" s="115"/>
      <c r="CD392" s="115"/>
      <c r="CE392" s="115"/>
      <c r="CF392" s="115"/>
      <c r="CG392" s="115"/>
      <c r="CH392" s="115"/>
      <c r="CI392" s="115"/>
      <c r="CJ392" s="115"/>
      <c r="CK392" s="115"/>
      <c r="CL392" s="115"/>
      <c r="CM392" s="115"/>
      <c r="CN392" s="115"/>
      <c r="CO392" s="115"/>
      <c r="CP392" s="115"/>
      <c r="CQ392" s="115"/>
      <c r="CR392" s="115"/>
      <c r="CS392" s="115"/>
      <c r="CT392" s="115"/>
      <c r="CU392" s="115"/>
      <c r="CV392" s="115"/>
      <c r="CW392" s="115"/>
      <c r="CX392" s="115"/>
      <c r="CY392" s="115"/>
      <c r="CZ392" s="115"/>
      <c r="DA392" s="115"/>
      <c r="DB392" s="115"/>
      <c r="DC392" s="115"/>
      <c r="DD392" s="115"/>
      <c r="DE392" s="115"/>
      <c r="DF392" s="115"/>
      <c r="DG392" s="115"/>
      <c r="DH392" s="115"/>
      <c r="DI392" s="115"/>
      <c r="DJ392" s="115"/>
      <c r="DK392" s="115"/>
      <c r="DL392" s="115"/>
      <c r="DM392" s="115"/>
      <c r="DN392" s="115"/>
      <c r="DO392" s="115"/>
      <c r="DP392" s="115"/>
      <c r="DQ392" s="115"/>
      <c r="DR392" s="115"/>
      <c r="DS392" s="116"/>
    </row>
    <row r="393" spans="1:123" s="117" customFormat="1" ht="409.6" customHeight="1" x14ac:dyDescent="0.25">
      <c r="A393" s="220" t="s">
        <v>52</v>
      </c>
      <c r="B393" s="221">
        <v>10.1</v>
      </c>
      <c r="C393" s="222" t="s">
        <v>38</v>
      </c>
      <c r="D393" s="222" t="s">
        <v>53</v>
      </c>
      <c r="E393" s="222"/>
      <c r="F393" s="222"/>
      <c r="G393" s="222">
        <v>201747000017</v>
      </c>
      <c r="H393" s="222" t="s">
        <v>1044</v>
      </c>
      <c r="I393" s="222" t="s">
        <v>650</v>
      </c>
      <c r="J393" s="262" t="s">
        <v>626</v>
      </c>
      <c r="K393" s="255" t="s">
        <v>1012</v>
      </c>
      <c r="L393" s="222">
        <v>1</v>
      </c>
      <c r="M393" s="222" t="s">
        <v>82</v>
      </c>
      <c r="N393" s="222"/>
      <c r="O393" s="222">
        <v>1</v>
      </c>
      <c r="P393" s="222"/>
      <c r="Q393" s="222"/>
      <c r="R393" s="222">
        <f t="shared" si="28"/>
        <v>1</v>
      </c>
      <c r="S393" s="219" t="s">
        <v>433</v>
      </c>
      <c r="T393" s="219" t="s">
        <v>105</v>
      </c>
      <c r="U393" s="219" t="s">
        <v>96</v>
      </c>
      <c r="V393" s="219" t="s">
        <v>156</v>
      </c>
      <c r="W393" s="219" t="s">
        <v>14</v>
      </c>
      <c r="X393" s="260">
        <v>30000000</v>
      </c>
      <c r="Y393" s="219" t="s">
        <v>87</v>
      </c>
      <c r="Z393" s="219" t="s">
        <v>664</v>
      </c>
      <c r="AA393" s="219" t="s">
        <v>665</v>
      </c>
      <c r="AB393" s="233">
        <v>0</v>
      </c>
      <c r="AC393" s="282">
        <v>0.2</v>
      </c>
      <c r="AD393" s="283">
        <v>0.3</v>
      </c>
      <c r="AE393" s="284">
        <v>0.4</v>
      </c>
      <c r="AF393" s="284">
        <v>0.9</v>
      </c>
      <c r="AG393" s="224" t="s">
        <v>622</v>
      </c>
      <c r="AH393" s="280" t="s">
        <v>14</v>
      </c>
      <c r="AI393" s="281" t="s">
        <v>1057</v>
      </c>
      <c r="AJ393" s="115"/>
      <c r="AK393" s="115"/>
      <c r="AL393" s="115"/>
      <c r="AM393" s="115"/>
      <c r="AN393" s="115"/>
      <c r="AO393" s="115"/>
      <c r="AP393" s="115"/>
      <c r="AQ393" s="115"/>
      <c r="AR393" s="115"/>
      <c r="AS393" s="115"/>
      <c r="AT393" s="115"/>
      <c r="AU393" s="115"/>
      <c r="AV393" s="115"/>
      <c r="AW393" s="115"/>
      <c r="AX393" s="115"/>
      <c r="AY393" s="115"/>
      <c r="AZ393" s="115"/>
      <c r="BA393" s="115"/>
      <c r="BB393" s="115"/>
      <c r="BC393" s="115"/>
      <c r="BD393" s="115"/>
      <c r="BE393" s="115"/>
      <c r="BF393" s="115"/>
      <c r="BG393" s="115"/>
      <c r="BH393" s="115"/>
      <c r="BI393" s="115"/>
      <c r="BJ393" s="115"/>
      <c r="BK393" s="115"/>
      <c r="BL393" s="115"/>
      <c r="BM393" s="115"/>
      <c r="BN393" s="115"/>
      <c r="BO393" s="115"/>
      <c r="BP393" s="115"/>
      <c r="BQ393" s="115"/>
      <c r="BR393" s="115"/>
      <c r="BS393" s="115"/>
      <c r="BT393" s="115"/>
      <c r="BU393" s="115"/>
      <c r="BV393" s="115"/>
      <c r="BW393" s="115"/>
      <c r="BX393" s="115"/>
      <c r="BY393" s="115"/>
      <c r="BZ393" s="115"/>
      <c r="CA393" s="115"/>
      <c r="CB393" s="115"/>
      <c r="CC393" s="115"/>
      <c r="CD393" s="115"/>
      <c r="CE393" s="115"/>
      <c r="CF393" s="115"/>
      <c r="CG393" s="115"/>
      <c r="CH393" s="115"/>
      <c r="CI393" s="115"/>
      <c r="CJ393" s="115"/>
      <c r="CK393" s="115"/>
      <c r="CL393" s="115"/>
      <c r="CM393" s="115"/>
      <c r="CN393" s="115"/>
      <c r="CO393" s="115"/>
      <c r="CP393" s="115"/>
      <c r="CQ393" s="115"/>
      <c r="CR393" s="115"/>
      <c r="CS393" s="115"/>
      <c r="CT393" s="115"/>
      <c r="CU393" s="115"/>
      <c r="CV393" s="115"/>
      <c r="CW393" s="115"/>
      <c r="CX393" s="115"/>
      <c r="CY393" s="115"/>
      <c r="CZ393" s="115"/>
      <c r="DA393" s="115"/>
      <c r="DB393" s="115"/>
      <c r="DC393" s="115"/>
      <c r="DD393" s="115"/>
      <c r="DE393" s="115"/>
      <c r="DF393" s="115"/>
      <c r="DG393" s="115"/>
      <c r="DH393" s="115"/>
      <c r="DI393" s="115"/>
      <c r="DJ393" s="115"/>
      <c r="DK393" s="115"/>
      <c r="DL393" s="115"/>
      <c r="DM393" s="115"/>
      <c r="DN393" s="115"/>
      <c r="DO393" s="115"/>
      <c r="DP393" s="115"/>
      <c r="DQ393" s="115"/>
      <c r="DR393" s="115"/>
      <c r="DS393" s="116"/>
    </row>
    <row r="394" spans="1:123" s="115" customFormat="1" ht="90" hidden="1" x14ac:dyDescent="0.25">
      <c r="A394" s="137" t="s">
        <v>52</v>
      </c>
      <c r="B394" s="147">
        <v>10.1</v>
      </c>
      <c r="C394" s="138" t="s">
        <v>38</v>
      </c>
      <c r="D394" s="138" t="s">
        <v>53</v>
      </c>
      <c r="E394" s="138"/>
      <c r="F394" s="138"/>
      <c r="G394" s="140">
        <v>201747000017</v>
      </c>
      <c r="H394" s="138" t="s">
        <v>1044</v>
      </c>
      <c r="I394" s="138" t="s">
        <v>674</v>
      </c>
      <c r="J394" s="141" t="s">
        <v>675</v>
      </c>
      <c r="K394" s="138" t="s">
        <v>676</v>
      </c>
      <c r="L394" s="176">
        <v>160</v>
      </c>
      <c r="M394" s="176" t="s">
        <v>677</v>
      </c>
      <c r="N394" s="177">
        <v>40</v>
      </c>
      <c r="O394" s="177">
        <v>40</v>
      </c>
      <c r="P394" s="177">
        <v>40</v>
      </c>
      <c r="Q394" s="177">
        <v>40</v>
      </c>
      <c r="R394" s="177">
        <f>+N394+O394+P394+Q394</f>
        <v>160</v>
      </c>
      <c r="S394" s="142" t="s">
        <v>104</v>
      </c>
      <c r="T394" s="142" t="s">
        <v>105</v>
      </c>
      <c r="U394" s="142" t="s">
        <v>115</v>
      </c>
      <c r="V394" s="142" t="s">
        <v>678</v>
      </c>
      <c r="W394" s="142" t="s">
        <v>678</v>
      </c>
      <c r="X394" s="205">
        <v>0</v>
      </c>
      <c r="Y394" s="141" t="s">
        <v>87</v>
      </c>
      <c r="Z394" s="141" t="s">
        <v>679</v>
      </c>
      <c r="AA394" s="143" t="s">
        <v>680</v>
      </c>
      <c r="AB394" s="178"/>
      <c r="AC394" s="178"/>
      <c r="AD394" s="179"/>
      <c r="AE394" s="176"/>
      <c r="AF394" s="180"/>
      <c r="AG394" s="181"/>
      <c r="AH394" s="182"/>
      <c r="AI394" s="183"/>
    </row>
    <row r="395" spans="1:123" s="115" customFormat="1" ht="90" hidden="1" x14ac:dyDescent="0.25">
      <c r="A395" s="105" t="s">
        <v>52</v>
      </c>
      <c r="B395" s="158">
        <v>10.1</v>
      </c>
      <c r="C395" s="148" t="s">
        <v>38</v>
      </c>
      <c r="D395" s="148" t="s">
        <v>53</v>
      </c>
      <c r="E395" s="148"/>
      <c r="F395" s="148"/>
      <c r="G395" s="157">
        <v>201747000017</v>
      </c>
      <c r="H395" s="148" t="s">
        <v>1044</v>
      </c>
      <c r="I395" s="148" t="s">
        <v>674</v>
      </c>
      <c r="J395" s="141" t="s">
        <v>675</v>
      </c>
      <c r="K395" s="148" t="s">
        <v>681</v>
      </c>
      <c r="L395" s="184">
        <v>120</v>
      </c>
      <c r="M395" s="184" t="s">
        <v>682</v>
      </c>
      <c r="N395" s="185">
        <v>30</v>
      </c>
      <c r="O395" s="185">
        <v>30</v>
      </c>
      <c r="P395" s="185">
        <v>30</v>
      </c>
      <c r="Q395" s="185">
        <v>30</v>
      </c>
      <c r="R395" s="185">
        <f t="shared" ref="R395:R401" si="29">+N395+O395+P395+Q395</f>
        <v>120</v>
      </c>
      <c r="S395" s="112" t="s">
        <v>104</v>
      </c>
      <c r="T395" s="112" t="s">
        <v>105</v>
      </c>
      <c r="U395" s="112" t="s">
        <v>115</v>
      </c>
      <c r="V395" s="112" t="s">
        <v>678</v>
      </c>
      <c r="W395" s="112" t="s">
        <v>678</v>
      </c>
      <c r="X395" s="206">
        <v>0</v>
      </c>
      <c r="Y395" s="113" t="s">
        <v>87</v>
      </c>
      <c r="Z395" s="113" t="s">
        <v>679</v>
      </c>
      <c r="AA395" s="160" t="s">
        <v>680</v>
      </c>
      <c r="AB395" s="183"/>
      <c r="AC395" s="183"/>
      <c r="AD395" s="186"/>
      <c r="AE395" s="184"/>
      <c r="AF395" s="183"/>
      <c r="AG395" s="183"/>
      <c r="AH395" s="187"/>
      <c r="AI395" s="183"/>
    </row>
    <row r="396" spans="1:123" s="115" customFormat="1" ht="90" x14ac:dyDescent="0.25">
      <c r="A396" s="220" t="s">
        <v>52</v>
      </c>
      <c r="B396" s="264">
        <v>10.1</v>
      </c>
      <c r="C396" s="265" t="s">
        <v>38</v>
      </c>
      <c r="D396" s="265" t="s">
        <v>53</v>
      </c>
      <c r="E396" s="265"/>
      <c r="F396" s="265"/>
      <c r="G396" s="266">
        <v>201747000017</v>
      </c>
      <c r="H396" s="265" t="s">
        <v>1044</v>
      </c>
      <c r="I396" s="265" t="s">
        <v>674</v>
      </c>
      <c r="J396" s="267" t="s">
        <v>675</v>
      </c>
      <c r="K396" s="268" t="s">
        <v>683</v>
      </c>
      <c r="L396" s="269">
        <v>4</v>
      </c>
      <c r="M396" s="270" t="s">
        <v>682</v>
      </c>
      <c r="N396" s="269">
        <v>1</v>
      </c>
      <c r="O396" s="269">
        <v>1</v>
      </c>
      <c r="P396" s="269">
        <v>1</v>
      </c>
      <c r="Q396" s="269">
        <v>1</v>
      </c>
      <c r="R396" s="269">
        <f t="shared" si="29"/>
        <v>4</v>
      </c>
      <c r="S396" s="223" t="s">
        <v>104</v>
      </c>
      <c r="T396" s="223" t="s">
        <v>105</v>
      </c>
      <c r="U396" s="223" t="s">
        <v>115</v>
      </c>
      <c r="V396" s="223" t="s">
        <v>156</v>
      </c>
      <c r="W396" s="223" t="s">
        <v>14</v>
      </c>
      <c r="X396" s="243">
        <v>25000000</v>
      </c>
      <c r="Y396" s="235" t="s">
        <v>87</v>
      </c>
      <c r="Z396" s="235" t="s">
        <v>679</v>
      </c>
      <c r="AA396" s="271" t="s">
        <v>680</v>
      </c>
      <c r="AB396" s="269">
        <v>0.125</v>
      </c>
      <c r="AC396" s="269">
        <v>1.2</v>
      </c>
      <c r="AD396" s="185">
        <v>0.33100000000000002</v>
      </c>
      <c r="AE396" s="295">
        <v>0.88700000000000001</v>
      </c>
      <c r="AF396" s="185">
        <f>SUBTOTAL(9,AB396:AE396)</f>
        <v>2.5430000000000001</v>
      </c>
      <c r="AG396" s="224" t="s">
        <v>622</v>
      </c>
      <c r="AH396" s="280" t="s">
        <v>14</v>
      </c>
      <c r="AI396" s="183"/>
    </row>
    <row r="397" spans="1:123" s="115" customFormat="1" ht="90" x14ac:dyDescent="0.25">
      <c r="A397" s="220" t="s">
        <v>52</v>
      </c>
      <c r="B397" s="264">
        <v>10.1</v>
      </c>
      <c r="C397" s="265" t="s">
        <v>38</v>
      </c>
      <c r="D397" s="265" t="s">
        <v>53</v>
      </c>
      <c r="E397" s="265"/>
      <c r="F397" s="265"/>
      <c r="G397" s="266">
        <v>201747000017</v>
      </c>
      <c r="H397" s="265" t="s">
        <v>1044</v>
      </c>
      <c r="I397" s="265" t="s">
        <v>674</v>
      </c>
      <c r="J397" s="267" t="s">
        <v>675</v>
      </c>
      <c r="K397" s="268" t="s">
        <v>684</v>
      </c>
      <c r="L397" s="269">
        <v>1</v>
      </c>
      <c r="M397" s="270" t="s">
        <v>682</v>
      </c>
      <c r="N397" s="269">
        <v>0</v>
      </c>
      <c r="O397" s="269">
        <v>0</v>
      </c>
      <c r="P397" s="269">
        <v>0</v>
      </c>
      <c r="Q397" s="269">
        <v>1</v>
      </c>
      <c r="R397" s="269">
        <f t="shared" si="29"/>
        <v>1</v>
      </c>
      <c r="S397" s="223" t="s">
        <v>104</v>
      </c>
      <c r="T397" s="223" t="s">
        <v>105</v>
      </c>
      <c r="U397" s="223" t="s">
        <v>115</v>
      </c>
      <c r="V397" s="223" t="s">
        <v>156</v>
      </c>
      <c r="W397" s="223" t="s">
        <v>14</v>
      </c>
      <c r="X397" s="243">
        <v>18000000</v>
      </c>
      <c r="Y397" s="235" t="s">
        <v>87</v>
      </c>
      <c r="Z397" s="235" t="s">
        <v>679</v>
      </c>
      <c r="AA397" s="271" t="s">
        <v>680</v>
      </c>
      <c r="AB397" s="269">
        <v>1.96</v>
      </c>
      <c r="AC397" s="269">
        <v>1.5</v>
      </c>
      <c r="AD397" s="185">
        <v>1.73</v>
      </c>
      <c r="AE397" s="295">
        <v>1.6</v>
      </c>
      <c r="AF397" s="185">
        <f>SUBTOTAL(9,AB397:AE397)</f>
        <v>6.7899999999999991</v>
      </c>
      <c r="AG397" s="224" t="s">
        <v>622</v>
      </c>
      <c r="AH397" s="280" t="s">
        <v>14</v>
      </c>
      <c r="AI397" s="183"/>
    </row>
    <row r="398" spans="1:123" s="115" customFormat="1" ht="90" hidden="1" x14ac:dyDescent="0.25">
      <c r="A398" s="105" t="s">
        <v>52</v>
      </c>
      <c r="B398" s="158">
        <v>10.1</v>
      </c>
      <c r="C398" s="148" t="s">
        <v>38</v>
      </c>
      <c r="D398" s="148" t="s">
        <v>53</v>
      </c>
      <c r="E398" s="148"/>
      <c r="F398" s="148"/>
      <c r="G398" s="157">
        <v>201747000017</v>
      </c>
      <c r="H398" s="148" t="s">
        <v>1044</v>
      </c>
      <c r="I398" s="148" t="s">
        <v>674</v>
      </c>
      <c r="J398" s="141" t="s">
        <v>675</v>
      </c>
      <c r="K398" s="188" t="s">
        <v>685</v>
      </c>
      <c r="L398" s="185">
        <v>150</v>
      </c>
      <c r="M398" s="184" t="s">
        <v>682</v>
      </c>
      <c r="N398" s="185">
        <v>20</v>
      </c>
      <c r="O398" s="185">
        <v>45</v>
      </c>
      <c r="P398" s="185">
        <v>45</v>
      </c>
      <c r="Q398" s="185">
        <v>40</v>
      </c>
      <c r="R398" s="185">
        <f t="shared" si="29"/>
        <v>150</v>
      </c>
      <c r="S398" s="112" t="s">
        <v>104</v>
      </c>
      <c r="T398" s="112" t="s">
        <v>105</v>
      </c>
      <c r="U398" s="112" t="s">
        <v>115</v>
      </c>
      <c r="V398" s="112" t="s">
        <v>678</v>
      </c>
      <c r="W398" s="112" t="s">
        <v>678</v>
      </c>
      <c r="X398" s="206">
        <v>0</v>
      </c>
      <c r="Y398" s="113" t="s">
        <v>87</v>
      </c>
      <c r="Z398" s="113" t="s">
        <v>679</v>
      </c>
      <c r="AA398" s="160" t="s">
        <v>680</v>
      </c>
      <c r="AB398" s="183">
        <v>0</v>
      </c>
      <c r="AC398" s="183">
        <v>0</v>
      </c>
      <c r="AD398" s="183">
        <v>0</v>
      </c>
      <c r="AE398" s="184">
        <v>0.5</v>
      </c>
      <c r="AF398" s="183"/>
      <c r="AG398" s="183"/>
      <c r="AH398" s="187"/>
      <c r="AI398" s="183"/>
    </row>
    <row r="399" spans="1:123" s="115" customFormat="1" ht="90" x14ac:dyDescent="0.25">
      <c r="A399" s="220" t="s">
        <v>52</v>
      </c>
      <c r="B399" s="264">
        <v>10.1</v>
      </c>
      <c r="C399" s="265" t="s">
        <v>38</v>
      </c>
      <c r="D399" s="265" t="s">
        <v>53</v>
      </c>
      <c r="E399" s="265"/>
      <c r="F399" s="265"/>
      <c r="G399" s="266">
        <v>201747000017</v>
      </c>
      <c r="H399" s="265" t="s">
        <v>1044</v>
      </c>
      <c r="I399" s="265" t="s">
        <v>674</v>
      </c>
      <c r="J399" s="267" t="s">
        <v>675</v>
      </c>
      <c r="K399" s="268" t="s">
        <v>686</v>
      </c>
      <c r="L399" s="269">
        <v>16</v>
      </c>
      <c r="M399" s="270" t="s">
        <v>682</v>
      </c>
      <c r="N399" s="269">
        <v>4</v>
      </c>
      <c r="O399" s="269">
        <v>4</v>
      </c>
      <c r="P399" s="269">
        <v>4</v>
      </c>
      <c r="Q399" s="269">
        <v>4</v>
      </c>
      <c r="R399" s="269">
        <f t="shared" si="29"/>
        <v>16</v>
      </c>
      <c r="S399" s="223" t="s">
        <v>104</v>
      </c>
      <c r="T399" s="223" t="s">
        <v>105</v>
      </c>
      <c r="U399" s="223" t="s">
        <v>115</v>
      </c>
      <c r="V399" s="223" t="s">
        <v>156</v>
      </c>
      <c r="W399" s="223" t="s">
        <v>14</v>
      </c>
      <c r="X399" s="243">
        <v>80000000</v>
      </c>
      <c r="Y399" s="235" t="s">
        <v>87</v>
      </c>
      <c r="Z399" s="235" t="s">
        <v>679</v>
      </c>
      <c r="AA399" s="271" t="s">
        <v>680</v>
      </c>
      <c r="AB399" s="269">
        <v>0</v>
      </c>
      <c r="AC399" s="269">
        <v>0</v>
      </c>
      <c r="AD399" s="185">
        <v>0</v>
      </c>
      <c r="AE399" s="295">
        <v>0</v>
      </c>
      <c r="AF399" s="185">
        <f>SUBTOTAL(9,AB399:AE399)</f>
        <v>0</v>
      </c>
      <c r="AG399" s="224" t="s">
        <v>622</v>
      </c>
      <c r="AH399" s="280" t="s">
        <v>14</v>
      </c>
      <c r="AI399" s="183"/>
    </row>
    <row r="400" spans="1:123" s="115" customFormat="1" ht="90" x14ac:dyDescent="0.25">
      <c r="A400" s="220" t="s">
        <v>52</v>
      </c>
      <c r="B400" s="264">
        <v>10.1</v>
      </c>
      <c r="C400" s="265" t="s">
        <v>38</v>
      </c>
      <c r="D400" s="265" t="s">
        <v>53</v>
      </c>
      <c r="E400" s="265"/>
      <c r="F400" s="265"/>
      <c r="G400" s="266">
        <v>201747000017</v>
      </c>
      <c r="H400" s="265" t="s">
        <v>1044</v>
      </c>
      <c r="I400" s="265" t="s">
        <v>674</v>
      </c>
      <c r="J400" s="267" t="s">
        <v>675</v>
      </c>
      <c r="K400" s="268" t="s">
        <v>687</v>
      </c>
      <c r="L400" s="269">
        <v>6</v>
      </c>
      <c r="M400" s="270" t="s">
        <v>682</v>
      </c>
      <c r="N400" s="269">
        <v>0</v>
      </c>
      <c r="O400" s="269">
        <v>0</v>
      </c>
      <c r="P400" s="269">
        <v>3</v>
      </c>
      <c r="Q400" s="269">
        <v>3</v>
      </c>
      <c r="R400" s="269">
        <f t="shared" si="29"/>
        <v>6</v>
      </c>
      <c r="S400" s="223" t="s">
        <v>104</v>
      </c>
      <c r="T400" s="223" t="s">
        <v>105</v>
      </c>
      <c r="U400" s="223" t="s">
        <v>115</v>
      </c>
      <c r="V400" s="223" t="s">
        <v>156</v>
      </c>
      <c r="W400" s="223" t="s">
        <v>14</v>
      </c>
      <c r="X400" s="243">
        <v>200000000</v>
      </c>
      <c r="Y400" s="235" t="s">
        <v>87</v>
      </c>
      <c r="Z400" s="235" t="s">
        <v>679</v>
      </c>
      <c r="AA400" s="271" t="s">
        <v>680</v>
      </c>
      <c r="AB400" s="269">
        <v>0.2</v>
      </c>
      <c r="AC400" s="269">
        <v>0.93</v>
      </c>
      <c r="AD400" s="185">
        <v>0.67700000000000005</v>
      </c>
      <c r="AE400" s="295">
        <v>0.71</v>
      </c>
      <c r="AF400" s="185">
        <f>SUBTOTAL(9,AB400:AE400)</f>
        <v>2.5170000000000003</v>
      </c>
      <c r="AG400" s="224" t="s">
        <v>622</v>
      </c>
      <c r="AH400" s="280" t="s">
        <v>14</v>
      </c>
      <c r="AI400" s="183"/>
    </row>
    <row r="401" spans="1:35" s="115" customFormat="1" ht="90" x14ac:dyDescent="0.25">
      <c r="A401" s="220" t="s">
        <v>52</v>
      </c>
      <c r="B401" s="264">
        <v>10.1</v>
      </c>
      <c r="C401" s="265" t="s">
        <v>38</v>
      </c>
      <c r="D401" s="265" t="s">
        <v>53</v>
      </c>
      <c r="E401" s="265"/>
      <c r="F401" s="265"/>
      <c r="G401" s="266">
        <v>201747000017</v>
      </c>
      <c r="H401" s="265" t="s">
        <v>1044</v>
      </c>
      <c r="I401" s="265" t="s">
        <v>674</v>
      </c>
      <c r="J401" s="267" t="s">
        <v>675</v>
      </c>
      <c r="K401" s="268" t="s">
        <v>688</v>
      </c>
      <c r="L401" s="269">
        <v>4</v>
      </c>
      <c r="M401" s="270" t="s">
        <v>682</v>
      </c>
      <c r="N401" s="269">
        <v>0</v>
      </c>
      <c r="O401" s="269">
        <v>0</v>
      </c>
      <c r="P401" s="269">
        <v>2</v>
      </c>
      <c r="Q401" s="269">
        <v>2</v>
      </c>
      <c r="R401" s="269">
        <f t="shared" si="29"/>
        <v>4</v>
      </c>
      <c r="S401" s="223" t="s">
        <v>104</v>
      </c>
      <c r="T401" s="223" t="s">
        <v>105</v>
      </c>
      <c r="U401" s="223" t="s">
        <v>115</v>
      </c>
      <c r="V401" s="223" t="s">
        <v>156</v>
      </c>
      <c r="W401" s="223" t="s">
        <v>14</v>
      </c>
      <c r="X401" s="243">
        <v>16000000</v>
      </c>
      <c r="Y401" s="235" t="s">
        <v>87</v>
      </c>
      <c r="Z401" s="235" t="s">
        <v>679</v>
      </c>
      <c r="AA401" s="271" t="s">
        <v>680</v>
      </c>
      <c r="AB401" s="269">
        <v>0.75</v>
      </c>
      <c r="AC401" s="269">
        <v>0.75</v>
      </c>
      <c r="AD401" s="185">
        <v>0.75</v>
      </c>
      <c r="AE401" s="295">
        <v>0.625</v>
      </c>
      <c r="AF401" s="185">
        <f>SUBTOTAL(9,AB401:AE401)</f>
        <v>2.875</v>
      </c>
      <c r="AG401" s="224" t="s">
        <v>622</v>
      </c>
      <c r="AH401" s="280" t="s">
        <v>14</v>
      </c>
      <c r="AI401" s="183"/>
    </row>
    <row r="402" spans="1:35" s="115" customFormat="1" ht="90" x14ac:dyDescent="0.25">
      <c r="A402" s="220" t="s">
        <v>52</v>
      </c>
      <c r="B402" s="264">
        <v>10.1</v>
      </c>
      <c r="C402" s="265" t="s">
        <v>38</v>
      </c>
      <c r="D402" s="265" t="s">
        <v>53</v>
      </c>
      <c r="E402" s="265"/>
      <c r="F402" s="265"/>
      <c r="G402" s="266">
        <v>201747000017</v>
      </c>
      <c r="H402" s="265" t="s">
        <v>1044</v>
      </c>
      <c r="I402" s="265" t="s">
        <v>674</v>
      </c>
      <c r="J402" s="267" t="s">
        <v>675</v>
      </c>
      <c r="K402" s="273" t="s">
        <v>689</v>
      </c>
      <c r="L402" s="269">
        <v>6</v>
      </c>
      <c r="M402" s="270" t="s">
        <v>682</v>
      </c>
      <c r="N402" s="269">
        <v>0</v>
      </c>
      <c r="O402" s="269">
        <v>0</v>
      </c>
      <c r="P402" s="269">
        <v>3</v>
      </c>
      <c r="Q402" s="269">
        <v>3</v>
      </c>
      <c r="R402" s="269">
        <f>+N402+O402+P402+Q402</f>
        <v>6</v>
      </c>
      <c r="S402" s="223" t="s">
        <v>104</v>
      </c>
      <c r="T402" s="223" t="s">
        <v>105</v>
      </c>
      <c r="U402" s="223" t="s">
        <v>115</v>
      </c>
      <c r="V402" s="223" t="s">
        <v>156</v>
      </c>
      <c r="W402" s="223" t="s">
        <v>14</v>
      </c>
      <c r="X402" s="243">
        <v>176000000</v>
      </c>
      <c r="Y402" s="235" t="s">
        <v>87</v>
      </c>
      <c r="Z402" s="235" t="s">
        <v>679</v>
      </c>
      <c r="AA402" s="271" t="s">
        <v>680</v>
      </c>
      <c r="AB402" s="272">
        <v>0</v>
      </c>
      <c r="AC402" s="272">
        <v>0</v>
      </c>
      <c r="AD402" s="183">
        <v>0</v>
      </c>
      <c r="AE402" s="299">
        <v>0</v>
      </c>
      <c r="AF402" s="183">
        <f>SUBTOTAL(9,AB402:AE402)</f>
        <v>0</v>
      </c>
      <c r="AG402" s="224" t="s">
        <v>622</v>
      </c>
      <c r="AH402" s="280" t="s">
        <v>14</v>
      </c>
      <c r="AI402" s="183"/>
    </row>
    <row r="403" spans="1:35" s="115" customFormat="1" ht="150" hidden="1" x14ac:dyDescent="0.25">
      <c r="A403" s="105" t="s">
        <v>52</v>
      </c>
      <c r="B403" s="158">
        <v>10.1</v>
      </c>
      <c r="C403" s="148" t="s">
        <v>38</v>
      </c>
      <c r="D403" s="148" t="s">
        <v>53</v>
      </c>
      <c r="E403" s="117"/>
      <c r="F403" s="117"/>
      <c r="G403" s="117">
        <v>201747000017</v>
      </c>
      <c r="H403" s="117" t="s">
        <v>1044</v>
      </c>
      <c r="I403" s="173" t="s">
        <v>690</v>
      </c>
      <c r="J403" s="113" t="s">
        <v>658</v>
      </c>
      <c r="K403" s="184" t="s">
        <v>691</v>
      </c>
      <c r="L403" s="153">
        <v>30</v>
      </c>
      <c r="M403" s="153" t="s">
        <v>155</v>
      </c>
      <c r="N403" s="153">
        <v>30</v>
      </c>
      <c r="O403" s="153">
        <v>30</v>
      </c>
      <c r="P403" s="153">
        <v>30</v>
      </c>
      <c r="Q403" s="153">
        <v>30</v>
      </c>
      <c r="R403" s="153">
        <v>30</v>
      </c>
      <c r="S403" s="112" t="s">
        <v>104</v>
      </c>
      <c r="T403" s="153" t="s">
        <v>105</v>
      </c>
      <c r="U403" s="163" t="s">
        <v>145</v>
      </c>
      <c r="V403" s="153" t="s">
        <v>156</v>
      </c>
      <c r="W403" s="112"/>
      <c r="X403" s="189">
        <v>0</v>
      </c>
      <c r="Y403" s="113" t="s">
        <v>87</v>
      </c>
      <c r="Z403" s="113" t="s">
        <v>692</v>
      </c>
      <c r="AA403" s="190" t="s">
        <v>693</v>
      </c>
      <c r="AB403" s="117">
        <v>0</v>
      </c>
      <c r="AC403" s="117">
        <v>0</v>
      </c>
      <c r="AD403" s="117">
        <v>0</v>
      </c>
      <c r="AE403" s="117">
        <v>0</v>
      </c>
      <c r="AF403" s="117"/>
      <c r="AG403" s="117"/>
      <c r="AH403" s="117"/>
      <c r="AI403" s="117"/>
    </row>
    <row r="404" spans="1:35" s="115" customFormat="1" ht="150" hidden="1" x14ac:dyDescent="0.25">
      <c r="A404" s="105" t="s">
        <v>52</v>
      </c>
      <c r="B404" s="158">
        <v>10.1</v>
      </c>
      <c r="C404" s="148" t="s">
        <v>38</v>
      </c>
      <c r="D404" s="148" t="s">
        <v>53</v>
      </c>
      <c r="E404" s="117"/>
      <c r="F404" s="117"/>
      <c r="G404" s="117">
        <v>201747000017</v>
      </c>
      <c r="H404" s="117" t="s">
        <v>1044</v>
      </c>
      <c r="I404" s="173" t="s">
        <v>690</v>
      </c>
      <c r="J404" s="113" t="s">
        <v>658</v>
      </c>
      <c r="K404" s="184" t="s">
        <v>694</v>
      </c>
      <c r="L404" s="153">
        <v>30</v>
      </c>
      <c r="M404" s="153" t="s">
        <v>155</v>
      </c>
      <c r="N404" s="153">
        <v>30</v>
      </c>
      <c r="O404" s="153">
        <v>30</v>
      </c>
      <c r="P404" s="153">
        <v>30</v>
      </c>
      <c r="Q404" s="153">
        <v>30</v>
      </c>
      <c r="R404" s="153">
        <v>30</v>
      </c>
      <c r="S404" s="112" t="s">
        <v>104</v>
      </c>
      <c r="T404" s="153" t="s">
        <v>105</v>
      </c>
      <c r="U404" s="163" t="s">
        <v>145</v>
      </c>
      <c r="V404" s="153" t="s">
        <v>156</v>
      </c>
      <c r="W404" s="112"/>
      <c r="X404" s="189">
        <v>0</v>
      </c>
      <c r="Y404" s="113" t="s">
        <v>87</v>
      </c>
      <c r="Z404" s="113" t="s">
        <v>692</v>
      </c>
      <c r="AA404" s="190" t="s">
        <v>693</v>
      </c>
      <c r="AB404" s="117">
        <v>0</v>
      </c>
      <c r="AC404" s="117">
        <v>0</v>
      </c>
      <c r="AD404" s="117">
        <v>0</v>
      </c>
      <c r="AE404" s="117">
        <v>0</v>
      </c>
      <c r="AF404" s="117"/>
      <c r="AG404" s="117"/>
      <c r="AH404" s="117"/>
      <c r="AI404" s="117"/>
    </row>
    <row r="405" spans="1:35" s="115" customFormat="1" ht="150" hidden="1" x14ac:dyDescent="0.25">
      <c r="A405" s="105" t="s">
        <v>52</v>
      </c>
      <c r="B405" s="158">
        <v>10.1</v>
      </c>
      <c r="C405" s="148" t="s">
        <v>38</v>
      </c>
      <c r="D405" s="148" t="s">
        <v>53</v>
      </c>
      <c r="E405" s="117"/>
      <c r="F405" s="117"/>
      <c r="G405" s="117">
        <v>201747000017</v>
      </c>
      <c r="H405" s="117" t="s">
        <v>1044</v>
      </c>
      <c r="I405" s="173" t="s">
        <v>690</v>
      </c>
      <c r="J405" s="113" t="s">
        <v>658</v>
      </c>
      <c r="K405" s="191" t="s">
        <v>695</v>
      </c>
      <c r="L405" s="153">
        <v>30</v>
      </c>
      <c r="M405" s="153" t="s">
        <v>155</v>
      </c>
      <c r="N405" s="153">
        <v>30</v>
      </c>
      <c r="O405" s="153">
        <v>30</v>
      </c>
      <c r="P405" s="153">
        <v>30</v>
      </c>
      <c r="Q405" s="153">
        <v>30</v>
      </c>
      <c r="R405" s="153">
        <v>30</v>
      </c>
      <c r="S405" s="112" t="s">
        <v>104</v>
      </c>
      <c r="T405" s="153" t="s">
        <v>105</v>
      </c>
      <c r="U405" s="163" t="s">
        <v>145</v>
      </c>
      <c r="V405" s="153" t="s">
        <v>156</v>
      </c>
      <c r="W405" s="112"/>
      <c r="X405" s="189">
        <v>0</v>
      </c>
      <c r="Y405" s="113" t="s">
        <v>87</v>
      </c>
      <c r="Z405" s="113" t="s">
        <v>692</v>
      </c>
      <c r="AA405" s="190" t="s">
        <v>693</v>
      </c>
      <c r="AB405" s="117"/>
      <c r="AC405" s="117"/>
      <c r="AD405" s="117"/>
      <c r="AE405" s="117"/>
      <c r="AF405" s="117"/>
      <c r="AG405" s="117"/>
      <c r="AH405" s="117"/>
      <c r="AI405" s="117"/>
    </row>
    <row r="406" spans="1:35" s="115" customFormat="1" ht="150" hidden="1" x14ac:dyDescent="0.25">
      <c r="A406" s="105" t="s">
        <v>52</v>
      </c>
      <c r="B406" s="158">
        <v>10.1</v>
      </c>
      <c r="C406" s="148" t="s">
        <v>38</v>
      </c>
      <c r="D406" s="148" t="s">
        <v>53</v>
      </c>
      <c r="E406" s="117"/>
      <c r="F406" s="117"/>
      <c r="G406" s="117">
        <v>201747000017</v>
      </c>
      <c r="H406" s="117" t="s">
        <v>1044</v>
      </c>
      <c r="I406" s="173" t="s">
        <v>690</v>
      </c>
      <c r="J406" s="113" t="s">
        <v>658</v>
      </c>
      <c r="K406" s="191" t="s">
        <v>696</v>
      </c>
      <c r="L406" s="153">
        <v>100</v>
      </c>
      <c r="M406" s="153" t="s">
        <v>441</v>
      </c>
      <c r="N406" s="153">
        <v>100</v>
      </c>
      <c r="O406" s="153">
        <v>100</v>
      </c>
      <c r="P406" s="153">
        <v>100</v>
      </c>
      <c r="Q406" s="153">
        <v>100</v>
      </c>
      <c r="R406" s="153">
        <v>100</v>
      </c>
      <c r="S406" s="112" t="s">
        <v>104</v>
      </c>
      <c r="T406" s="153" t="s">
        <v>105</v>
      </c>
      <c r="U406" s="163" t="s">
        <v>145</v>
      </c>
      <c r="V406" s="153" t="s">
        <v>156</v>
      </c>
      <c r="W406" s="112"/>
      <c r="X406" s="189">
        <v>0</v>
      </c>
      <c r="Y406" s="113" t="s">
        <v>87</v>
      </c>
      <c r="Z406" s="113" t="s">
        <v>692</v>
      </c>
      <c r="AA406" s="190" t="s">
        <v>693</v>
      </c>
      <c r="AB406" s="117"/>
      <c r="AC406" s="117"/>
      <c r="AD406" s="117"/>
      <c r="AE406" s="117"/>
      <c r="AF406" s="117"/>
      <c r="AG406" s="117"/>
      <c r="AH406" s="117"/>
      <c r="AI406" s="117"/>
    </row>
    <row r="407" spans="1:35" s="115" customFormat="1" ht="150" hidden="1" x14ac:dyDescent="0.25">
      <c r="A407" s="105" t="s">
        <v>52</v>
      </c>
      <c r="B407" s="158">
        <v>10.1</v>
      </c>
      <c r="C407" s="148" t="s">
        <v>38</v>
      </c>
      <c r="D407" s="148" t="s">
        <v>53</v>
      </c>
      <c r="E407" s="117"/>
      <c r="F407" s="117"/>
      <c r="G407" s="117">
        <v>201747000017</v>
      </c>
      <c r="H407" s="117" t="s">
        <v>1044</v>
      </c>
      <c r="I407" s="173" t="s">
        <v>690</v>
      </c>
      <c r="J407" s="113" t="s">
        <v>658</v>
      </c>
      <c r="K407" s="184" t="s">
        <v>697</v>
      </c>
      <c r="L407" s="153"/>
      <c r="M407" s="153"/>
      <c r="N407" s="153"/>
      <c r="O407" s="153"/>
      <c r="P407" s="153"/>
      <c r="Q407" s="153"/>
      <c r="R407" s="153"/>
      <c r="S407" s="112" t="s">
        <v>104</v>
      </c>
      <c r="T407" s="153" t="s">
        <v>105</v>
      </c>
      <c r="U407" s="163" t="s">
        <v>113</v>
      </c>
      <c r="V407" s="153" t="s">
        <v>156</v>
      </c>
      <c r="W407" s="112"/>
      <c r="X407" s="189">
        <v>0</v>
      </c>
      <c r="Y407" s="113" t="s">
        <v>87</v>
      </c>
      <c r="Z407" s="113" t="s">
        <v>692</v>
      </c>
      <c r="AA407" s="190" t="s">
        <v>693</v>
      </c>
      <c r="AB407" s="117"/>
      <c r="AC407" s="117"/>
      <c r="AD407" s="117"/>
      <c r="AE407" s="117"/>
      <c r="AF407" s="117"/>
      <c r="AG407" s="117"/>
      <c r="AH407" s="117"/>
      <c r="AI407" s="117"/>
    </row>
    <row r="408" spans="1:35" s="115" customFormat="1" ht="150" hidden="1" x14ac:dyDescent="0.25">
      <c r="A408" s="105" t="s">
        <v>52</v>
      </c>
      <c r="B408" s="158">
        <v>10.1</v>
      </c>
      <c r="C408" s="148" t="s">
        <v>38</v>
      </c>
      <c r="D408" s="148" t="s">
        <v>53</v>
      </c>
      <c r="E408" s="117"/>
      <c r="F408" s="117"/>
      <c r="G408" s="117">
        <v>201747000017</v>
      </c>
      <c r="H408" s="117" t="s">
        <v>1044</v>
      </c>
      <c r="I408" s="173" t="s">
        <v>690</v>
      </c>
      <c r="J408" s="113" t="s">
        <v>658</v>
      </c>
      <c r="K408" s="184" t="s">
        <v>698</v>
      </c>
      <c r="L408" s="153"/>
      <c r="M408" s="153"/>
      <c r="N408" s="153"/>
      <c r="O408" s="153"/>
      <c r="P408" s="153"/>
      <c r="Q408" s="153"/>
      <c r="R408" s="153"/>
      <c r="S408" s="112" t="s">
        <v>104</v>
      </c>
      <c r="T408" s="153" t="s">
        <v>105</v>
      </c>
      <c r="U408" s="163" t="s">
        <v>145</v>
      </c>
      <c r="V408" s="153" t="s">
        <v>156</v>
      </c>
      <c r="W408" s="112"/>
      <c r="X408" s="189">
        <v>0</v>
      </c>
      <c r="Y408" s="113" t="s">
        <v>87</v>
      </c>
      <c r="Z408" s="113" t="s">
        <v>692</v>
      </c>
      <c r="AA408" s="190" t="s">
        <v>693</v>
      </c>
      <c r="AB408" s="117"/>
      <c r="AC408" s="117"/>
      <c r="AD408" s="117"/>
      <c r="AE408" s="117"/>
      <c r="AF408" s="117"/>
      <c r="AG408" s="117"/>
      <c r="AH408" s="117"/>
      <c r="AI408" s="117"/>
    </row>
    <row r="409" spans="1:35" s="115" customFormat="1" ht="150" hidden="1" x14ac:dyDescent="0.25">
      <c r="A409" s="105" t="s">
        <v>52</v>
      </c>
      <c r="B409" s="158">
        <v>10.1</v>
      </c>
      <c r="C409" s="148" t="s">
        <v>38</v>
      </c>
      <c r="D409" s="148" t="s">
        <v>53</v>
      </c>
      <c r="E409" s="117"/>
      <c r="F409" s="117"/>
      <c r="G409" s="117">
        <v>201747000017</v>
      </c>
      <c r="H409" s="117" t="s">
        <v>1044</v>
      </c>
      <c r="I409" s="173" t="s">
        <v>690</v>
      </c>
      <c r="J409" s="113" t="s">
        <v>658</v>
      </c>
      <c r="K409" s="184" t="s">
        <v>699</v>
      </c>
      <c r="L409" s="153"/>
      <c r="M409" s="153"/>
      <c r="N409" s="153"/>
      <c r="O409" s="153"/>
      <c r="P409" s="153"/>
      <c r="Q409" s="153"/>
      <c r="R409" s="153"/>
      <c r="S409" s="112" t="s">
        <v>104</v>
      </c>
      <c r="T409" s="153" t="s">
        <v>105</v>
      </c>
      <c r="U409" s="163" t="s">
        <v>145</v>
      </c>
      <c r="V409" s="153" t="s">
        <v>156</v>
      </c>
      <c r="W409" s="112"/>
      <c r="X409" s="189">
        <v>0</v>
      </c>
      <c r="Y409" s="113" t="s">
        <v>87</v>
      </c>
      <c r="Z409" s="113" t="s">
        <v>692</v>
      </c>
      <c r="AA409" s="190" t="s">
        <v>693</v>
      </c>
      <c r="AB409" s="117"/>
      <c r="AC409" s="117"/>
      <c r="AD409" s="117"/>
      <c r="AE409" s="117"/>
      <c r="AF409" s="117"/>
      <c r="AG409" s="117"/>
      <c r="AH409" s="117"/>
      <c r="AI409" s="117"/>
    </row>
    <row r="410" spans="1:35" s="115" customFormat="1" ht="150" x14ac:dyDescent="0.25">
      <c r="A410" s="220" t="s">
        <v>52</v>
      </c>
      <c r="B410" s="264">
        <v>10.1</v>
      </c>
      <c r="C410" s="265" t="s">
        <v>38</v>
      </c>
      <c r="D410" s="265" t="s">
        <v>53</v>
      </c>
      <c r="E410" s="227"/>
      <c r="F410" s="227"/>
      <c r="G410" s="227">
        <v>201747000017</v>
      </c>
      <c r="H410" s="227" t="s">
        <v>1044</v>
      </c>
      <c r="I410" s="274" t="s">
        <v>690</v>
      </c>
      <c r="J410" s="235" t="s">
        <v>658</v>
      </c>
      <c r="K410" s="270" t="s">
        <v>700</v>
      </c>
      <c r="L410" s="275">
        <v>1</v>
      </c>
      <c r="M410" s="275" t="s">
        <v>155</v>
      </c>
      <c r="N410" s="275"/>
      <c r="O410" s="275">
        <v>1</v>
      </c>
      <c r="P410" s="275"/>
      <c r="Q410" s="275"/>
      <c r="R410" s="275">
        <v>1</v>
      </c>
      <c r="S410" s="223" t="s">
        <v>104</v>
      </c>
      <c r="T410" s="275" t="s">
        <v>105</v>
      </c>
      <c r="U410" s="219" t="s">
        <v>140</v>
      </c>
      <c r="V410" s="275" t="s">
        <v>156</v>
      </c>
      <c r="W410" s="223" t="s">
        <v>14</v>
      </c>
      <c r="X410" s="276">
        <v>80000000</v>
      </c>
      <c r="Y410" s="235" t="s">
        <v>87</v>
      </c>
      <c r="Z410" s="235" t="s">
        <v>692</v>
      </c>
      <c r="AA410" s="277" t="s">
        <v>693</v>
      </c>
      <c r="AB410" s="227">
        <v>30</v>
      </c>
      <c r="AC410" s="227">
        <v>100</v>
      </c>
      <c r="AD410" s="117">
        <v>0</v>
      </c>
      <c r="AE410" s="117">
        <v>30</v>
      </c>
      <c r="AF410" s="117">
        <f>SUBTOTAL(9,AB410:AE410)</f>
        <v>160</v>
      </c>
      <c r="AG410" s="224" t="s">
        <v>622</v>
      </c>
      <c r="AH410" s="280" t="s">
        <v>14</v>
      </c>
      <c r="AI410" s="117"/>
    </row>
    <row r="411" spans="1:35" s="115" customFormat="1" ht="150" x14ac:dyDescent="0.25">
      <c r="A411" s="220" t="s">
        <v>52</v>
      </c>
      <c r="B411" s="264">
        <v>10.1</v>
      </c>
      <c r="C411" s="265" t="s">
        <v>38</v>
      </c>
      <c r="D411" s="265" t="s">
        <v>53</v>
      </c>
      <c r="E411" s="227"/>
      <c r="F411" s="227"/>
      <c r="G411" s="227">
        <v>201747000017</v>
      </c>
      <c r="H411" s="227" t="s">
        <v>1044</v>
      </c>
      <c r="I411" s="274" t="s">
        <v>690</v>
      </c>
      <c r="J411" s="235" t="s">
        <v>658</v>
      </c>
      <c r="K411" s="270" t="s">
        <v>701</v>
      </c>
      <c r="L411" s="275">
        <v>1</v>
      </c>
      <c r="M411" s="275" t="s">
        <v>155</v>
      </c>
      <c r="N411" s="275"/>
      <c r="O411" s="275">
        <v>1</v>
      </c>
      <c r="P411" s="275"/>
      <c r="Q411" s="275"/>
      <c r="R411" s="275">
        <v>1</v>
      </c>
      <c r="S411" s="223" t="s">
        <v>104</v>
      </c>
      <c r="T411" s="275" t="s">
        <v>105</v>
      </c>
      <c r="U411" s="219" t="s">
        <v>140</v>
      </c>
      <c r="V411" s="275" t="s">
        <v>156</v>
      </c>
      <c r="W411" s="223" t="s">
        <v>14</v>
      </c>
      <c r="X411" s="276">
        <v>10000000</v>
      </c>
      <c r="Y411" s="235" t="s">
        <v>87</v>
      </c>
      <c r="Z411" s="235" t="s">
        <v>692</v>
      </c>
      <c r="AA411" s="277" t="s">
        <v>693</v>
      </c>
      <c r="AB411" s="227">
        <v>30</v>
      </c>
      <c r="AC411" s="227">
        <v>100</v>
      </c>
      <c r="AD411" s="117">
        <v>0</v>
      </c>
      <c r="AE411" s="117">
        <v>30</v>
      </c>
      <c r="AF411" s="117">
        <f>SUBTOTAL(9,AB411:AE411)</f>
        <v>160</v>
      </c>
      <c r="AG411" s="224" t="s">
        <v>622</v>
      </c>
      <c r="AH411" s="280" t="s">
        <v>14</v>
      </c>
      <c r="AI411" s="117"/>
    </row>
    <row r="412" spans="1:35" s="115" customFormat="1" ht="150" x14ac:dyDescent="0.25">
      <c r="A412" s="220" t="s">
        <v>52</v>
      </c>
      <c r="B412" s="264">
        <v>10.1</v>
      </c>
      <c r="C412" s="265" t="s">
        <v>38</v>
      </c>
      <c r="D412" s="265" t="s">
        <v>53</v>
      </c>
      <c r="E412" s="227"/>
      <c r="F412" s="227"/>
      <c r="G412" s="227">
        <v>201747000017</v>
      </c>
      <c r="H412" s="227" t="s">
        <v>1044</v>
      </c>
      <c r="I412" s="262" t="s">
        <v>690</v>
      </c>
      <c r="J412" s="235" t="s">
        <v>658</v>
      </c>
      <c r="K412" s="342" t="s">
        <v>702</v>
      </c>
      <c r="L412" s="344">
        <v>1</v>
      </c>
      <c r="M412" s="344" t="s">
        <v>441</v>
      </c>
      <c r="N412" s="275"/>
      <c r="O412" s="344">
        <v>1</v>
      </c>
      <c r="P412" s="275"/>
      <c r="Q412" s="275"/>
      <c r="R412" s="344">
        <v>1</v>
      </c>
      <c r="S412" s="223" t="s">
        <v>104</v>
      </c>
      <c r="T412" s="275" t="s">
        <v>105</v>
      </c>
      <c r="U412" s="219" t="s">
        <v>140</v>
      </c>
      <c r="V412" s="275" t="s">
        <v>156</v>
      </c>
      <c r="W412" s="223" t="s">
        <v>14</v>
      </c>
      <c r="X412" s="276">
        <v>290000000</v>
      </c>
      <c r="Y412" s="235" t="s">
        <v>87</v>
      </c>
      <c r="Z412" s="235" t="s">
        <v>692</v>
      </c>
      <c r="AA412" s="277" t="s">
        <v>693</v>
      </c>
      <c r="AB412" s="227">
        <v>30</v>
      </c>
      <c r="AC412" s="227">
        <v>100</v>
      </c>
      <c r="AD412" s="117">
        <v>0</v>
      </c>
      <c r="AE412" s="117">
        <v>30</v>
      </c>
      <c r="AF412" s="117">
        <f>SUBTOTAL(9,AB412:AE412)</f>
        <v>160</v>
      </c>
      <c r="AG412" s="224" t="s">
        <v>622</v>
      </c>
      <c r="AH412" s="280" t="s">
        <v>14</v>
      </c>
      <c r="AI412" s="117"/>
    </row>
    <row r="413" spans="1:35" s="115" customFormat="1" ht="150" hidden="1" x14ac:dyDescent="0.25">
      <c r="A413" s="105" t="s">
        <v>52</v>
      </c>
      <c r="B413" s="158">
        <v>11.1</v>
      </c>
      <c r="C413" s="148" t="s">
        <v>38</v>
      </c>
      <c r="D413" s="148" t="s">
        <v>53</v>
      </c>
      <c r="E413" s="117"/>
      <c r="F413" s="117"/>
      <c r="G413" s="117">
        <v>201747000017</v>
      </c>
      <c r="H413" s="117" t="s">
        <v>1044</v>
      </c>
      <c r="I413" s="173" t="s">
        <v>690</v>
      </c>
      <c r="J413" s="113" t="s">
        <v>658</v>
      </c>
      <c r="K413" s="343"/>
      <c r="L413" s="345"/>
      <c r="M413" s="346"/>
      <c r="N413" s="153"/>
      <c r="O413" s="345"/>
      <c r="P413" s="153"/>
      <c r="Q413" s="153"/>
      <c r="R413" s="345"/>
      <c r="S413" s="112" t="s">
        <v>104</v>
      </c>
      <c r="T413" s="153" t="s">
        <v>105</v>
      </c>
      <c r="U413" s="109" t="s">
        <v>140</v>
      </c>
      <c r="V413" s="153"/>
      <c r="W413" s="112" t="s">
        <v>866</v>
      </c>
      <c r="X413" s="201">
        <v>110000000</v>
      </c>
      <c r="Y413" s="113"/>
      <c r="Z413" s="113" t="s">
        <v>692</v>
      </c>
      <c r="AA413" s="190" t="s">
        <v>693</v>
      </c>
      <c r="AB413" s="117">
        <v>30</v>
      </c>
      <c r="AC413" s="117">
        <v>100</v>
      </c>
      <c r="AD413" s="117">
        <v>0</v>
      </c>
      <c r="AE413" s="117">
        <v>30</v>
      </c>
      <c r="AF413" s="117"/>
      <c r="AG413" s="117"/>
      <c r="AH413" s="117"/>
      <c r="AI413" s="117"/>
    </row>
    <row r="414" spans="1:35" s="115" customFormat="1" ht="150" x14ac:dyDescent="0.25">
      <c r="A414" s="220" t="s">
        <v>52</v>
      </c>
      <c r="B414" s="264">
        <v>10.1</v>
      </c>
      <c r="C414" s="265" t="s">
        <v>38</v>
      </c>
      <c r="D414" s="265" t="s">
        <v>53</v>
      </c>
      <c r="E414" s="227"/>
      <c r="F414" s="227"/>
      <c r="G414" s="227">
        <v>201747000017</v>
      </c>
      <c r="H414" s="227" t="s">
        <v>1044</v>
      </c>
      <c r="I414" s="262" t="s">
        <v>690</v>
      </c>
      <c r="J414" s="235" t="s">
        <v>658</v>
      </c>
      <c r="K414" s="270" t="s">
        <v>703</v>
      </c>
      <c r="L414" s="275"/>
      <c r="M414" s="275"/>
      <c r="N414" s="275"/>
      <c r="O414" s="275"/>
      <c r="P414" s="275"/>
      <c r="Q414" s="275"/>
      <c r="R414" s="275"/>
      <c r="S414" s="223" t="s">
        <v>104</v>
      </c>
      <c r="T414" s="275" t="s">
        <v>105</v>
      </c>
      <c r="U414" s="274" t="s">
        <v>113</v>
      </c>
      <c r="V414" s="275" t="s">
        <v>156</v>
      </c>
      <c r="W414" s="223" t="s">
        <v>14</v>
      </c>
      <c r="X414" s="278">
        <v>4000000</v>
      </c>
      <c r="Y414" s="235" t="s">
        <v>87</v>
      </c>
      <c r="Z414" s="235" t="s">
        <v>692</v>
      </c>
      <c r="AA414" s="277" t="s">
        <v>693</v>
      </c>
      <c r="AB414" s="227">
        <v>30</v>
      </c>
      <c r="AC414" s="227">
        <v>100</v>
      </c>
      <c r="AD414" s="117">
        <v>0</v>
      </c>
      <c r="AE414" s="117">
        <v>30</v>
      </c>
      <c r="AF414" s="117">
        <f>SUBTOTAL(9,AB414:AE414)</f>
        <v>160</v>
      </c>
      <c r="AG414" s="224" t="s">
        <v>622</v>
      </c>
      <c r="AH414" s="280" t="s">
        <v>14</v>
      </c>
      <c r="AI414" s="117"/>
    </row>
    <row r="415" spans="1:35" s="115" customFormat="1" ht="75" x14ac:dyDescent="0.25">
      <c r="A415" s="220" t="s">
        <v>52</v>
      </c>
      <c r="B415" s="264">
        <v>10.1</v>
      </c>
      <c r="C415" s="265" t="s">
        <v>38</v>
      </c>
      <c r="D415" s="265" t="s">
        <v>53</v>
      </c>
      <c r="E415" s="227"/>
      <c r="F415" s="227"/>
      <c r="G415" s="227">
        <v>201747000017</v>
      </c>
      <c r="H415" s="227" t="s">
        <v>1044</v>
      </c>
      <c r="I415" s="262" t="s">
        <v>690</v>
      </c>
      <c r="J415" s="351" t="s">
        <v>658</v>
      </c>
      <c r="K415" s="342" t="s">
        <v>704</v>
      </c>
      <c r="L415" s="275"/>
      <c r="M415" s="275"/>
      <c r="N415" s="275"/>
      <c r="O415" s="275"/>
      <c r="P415" s="275"/>
      <c r="Q415" s="275"/>
      <c r="R415" s="275"/>
      <c r="S415" s="223" t="s">
        <v>104</v>
      </c>
      <c r="T415" s="275" t="s">
        <v>105</v>
      </c>
      <c r="U415" s="274" t="s">
        <v>113</v>
      </c>
      <c r="V415" s="275" t="s">
        <v>156</v>
      </c>
      <c r="W415" s="223" t="s">
        <v>14</v>
      </c>
      <c r="X415" s="278">
        <v>4000000</v>
      </c>
      <c r="Y415" s="235" t="s">
        <v>87</v>
      </c>
      <c r="Z415" s="235" t="s">
        <v>692</v>
      </c>
      <c r="AA415" s="277" t="s">
        <v>693</v>
      </c>
      <c r="AB415" s="227">
        <v>30</v>
      </c>
      <c r="AC415" s="227">
        <v>100</v>
      </c>
      <c r="AD415" s="117">
        <v>0</v>
      </c>
      <c r="AE415" s="117">
        <v>30</v>
      </c>
      <c r="AF415" s="117">
        <f>SUBTOTAL(9,AB415:AE415)</f>
        <v>160</v>
      </c>
      <c r="AG415" s="224" t="s">
        <v>622</v>
      </c>
      <c r="AH415" s="280" t="s">
        <v>14</v>
      </c>
      <c r="AI415" s="117"/>
    </row>
    <row r="416" spans="1:35" s="115" customFormat="1" ht="75" hidden="1" x14ac:dyDescent="0.25">
      <c r="A416" s="105" t="s">
        <v>623</v>
      </c>
      <c r="B416" s="199">
        <v>10.1</v>
      </c>
      <c r="C416" s="106" t="s">
        <v>38</v>
      </c>
      <c r="D416" s="106" t="s">
        <v>624</v>
      </c>
      <c r="E416" s="117"/>
      <c r="F416" s="117"/>
      <c r="G416" s="117">
        <v>201747000017</v>
      </c>
      <c r="H416" s="117" t="s">
        <v>1044</v>
      </c>
      <c r="I416" s="173" t="s">
        <v>690</v>
      </c>
      <c r="J416" s="352"/>
      <c r="K416" s="343"/>
      <c r="L416" s="153"/>
      <c r="M416" s="153"/>
      <c r="N416" s="153"/>
      <c r="O416" s="153"/>
      <c r="P416" s="153"/>
      <c r="Q416" s="153"/>
      <c r="R416" s="153"/>
      <c r="S416" s="112" t="s">
        <v>104</v>
      </c>
      <c r="T416" s="153" t="s">
        <v>105</v>
      </c>
      <c r="U416" s="163" t="s">
        <v>113</v>
      </c>
      <c r="V416" s="153" t="s">
        <v>156</v>
      </c>
      <c r="W416" s="112" t="s">
        <v>866</v>
      </c>
      <c r="X416" s="201">
        <v>6000000</v>
      </c>
      <c r="Y416" s="113" t="s">
        <v>87</v>
      </c>
      <c r="Z416" s="113" t="s">
        <v>692</v>
      </c>
      <c r="AA416" s="190" t="s">
        <v>693</v>
      </c>
      <c r="AB416" s="117">
        <v>30</v>
      </c>
      <c r="AC416" s="117">
        <v>100</v>
      </c>
      <c r="AD416" s="117">
        <v>0</v>
      </c>
      <c r="AE416" s="117">
        <v>30</v>
      </c>
      <c r="AF416" s="117"/>
      <c r="AG416" s="117"/>
      <c r="AH416" s="117"/>
      <c r="AI416" s="117"/>
    </row>
    <row r="417" spans="1:37" s="115" customFormat="1" ht="150" hidden="1" x14ac:dyDescent="0.25">
      <c r="A417" s="105" t="s">
        <v>52</v>
      </c>
      <c r="B417" s="158">
        <v>10.1</v>
      </c>
      <c r="C417" s="148" t="s">
        <v>38</v>
      </c>
      <c r="D417" s="148" t="s">
        <v>53</v>
      </c>
      <c r="E417" s="117"/>
      <c r="F417" s="117"/>
      <c r="G417" s="117">
        <v>201747000017</v>
      </c>
      <c r="H417" s="117" t="s">
        <v>1044</v>
      </c>
      <c r="I417" s="173" t="s">
        <v>690</v>
      </c>
      <c r="J417" s="113" t="s">
        <v>658</v>
      </c>
      <c r="K417" s="184" t="s">
        <v>705</v>
      </c>
      <c r="L417" s="153">
        <v>1</v>
      </c>
      <c r="M417" s="153" t="s">
        <v>155</v>
      </c>
      <c r="N417" s="153"/>
      <c r="O417" s="153">
        <v>1</v>
      </c>
      <c r="P417" s="153"/>
      <c r="Q417" s="153">
        <v>1</v>
      </c>
      <c r="R417" s="153">
        <v>2</v>
      </c>
      <c r="S417" s="112" t="s">
        <v>104</v>
      </c>
      <c r="T417" s="153" t="s">
        <v>105</v>
      </c>
      <c r="U417" s="109" t="s">
        <v>140</v>
      </c>
      <c r="V417" s="153" t="s">
        <v>156</v>
      </c>
      <c r="W417" s="112" t="s">
        <v>866</v>
      </c>
      <c r="X417" s="202">
        <v>7000000</v>
      </c>
      <c r="Y417" s="113" t="s">
        <v>87</v>
      </c>
      <c r="Z417" s="113" t="s">
        <v>692</v>
      </c>
      <c r="AA417" s="190" t="s">
        <v>693</v>
      </c>
      <c r="AB417" s="117"/>
      <c r="AC417" s="117"/>
      <c r="AD417" s="117"/>
      <c r="AE417" s="117"/>
      <c r="AF417" s="117"/>
      <c r="AG417" s="117"/>
      <c r="AH417" s="117"/>
      <c r="AI417" s="117"/>
    </row>
    <row r="418" spans="1:37" s="115" customFormat="1" ht="150" x14ac:dyDescent="0.25">
      <c r="A418" s="220" t="s">
        <v>52</v>
      </c>
      <c r="B418" s="264">
        <v>10.1</v>
      </c>
      <c r="C418" s="265" t="s">
        <v>38</v>
      </c>
      <c r="D418" s="265" t="s">
        <v>53</v>
      </c>
      <c r="E418" s="227"/>
      <c r="F418" s="227"/>
      <c r="G418" s="227">
        <v>201747000017</v>
      </c>
      <c r="H418" s="227" t="s">
        <v>1044</v>
      </c>
      <c r="I418" s="262" t="s">
        <v>690</v>
      </c>
      <c r="J418" s="235" t="s">
        <v>658</v>
      </c>
      <c r="K418" s="353" t="s">
        <v>1021</v>
      </c>
      <c r="L418" s="275">
        <v>1</v>
      </c>
      <c r="M418" s="275" t="s">
        <v>441</v>
      </c>
      <c r="N418" s="275">
        <v>1</v>
      </c>
      <c r="O418" s="275">
        <v>1</v>
      </c>
      <c r="P418" s="275">
        <v>1</v>
      </c>
      <c r="Q418" s="275">
        <v>1</v>
      </c>
      <c r="R418" s="275">
        <v>1</v>
      </c>
      <c r="S418" s="223" t="s">
        <v>104</v>
      </c>
      <c r="T418" s="275" t="s">
        <v>105</v>
      </c>
      <c r="U418" s="274" t="s">
        <v>426</v>
      </c>
      <c r="V418" s="275" t="s">
        <v>156</v>
      </c>
      <c r="W418" s="223" t="s">
        <v>14</v>
      </c>
      <c r="X418" s="276">
        <v>341700000</v>
      </c>
      <c r="Y418" s="235" t="s">
        <v>87</v>
      </c>
      <c r="Z418" s="235" t="s">
        <v>692</v>
      </c>
      <c r="AA418" s="277" t="s">
        <v>693</v>
      </c>
      <c r="AB418" s="227">
        <v>0</v>
      </c>
      <c r="AC418" s="227">
        <v>0</v>
      </c>
      <c r="AD418" s="117">
        <v>0</v>
      </c>
      <c r="AE418" s="117">
        <v>0</v>
      </c>
      <c r="AF418" s="117">
        <f>SUBTOTAL(9,AB418:AE418)</f>
        <v>0</v>
      </c>
      <c r="AG418" s="224" t="s">
        <v>622</v>
      </c>
      <c r="AH418" s="280" t="s">
        <v>14</v>
      </c>
      <c r="AI418" s="117"/>
    </row>
    <row r="419" spans="1:37" s="115" customFormat="1" ht="150" hidden="1" x14ac:dyDescent="0.25">
      <c r="A419" s="105" t="s">
        <v>52</v>
      </c>
      <c r="B419" s="158">
        <v>10.1</v>
      </c>
      <c r="C419" s="148" t="s">
        <v>38</v>
      </c>
      <c r="D419" s="148" t="s">
        <v>53</v>
      </c>
      <c r="E419" s="117"/>
      <c r="F419" s="117"/>
      <c r="G419" s="117">
        <v>201747000017</v>
      </c>
      <c r="H419" s="117" t="s">
        <v>1044</v>
      </c>
      <c r="I419" s="173" t="s">
        <v>690</v>
      </c>
      <c r="J419" s="113" t="s">
        <v>658</v>
      </c>
      <c r="K419" s="354"/>
      <c r="L419" s="153">
        <v>1</v>
      </c>
      <c r="M419" s="153" t="s">
        <v>441</v>
      </c>
      <c r="N419" s="153">
        <v>1</v>
      </c>
      <c r="O419" s="153"/>
      <c r="P419" s="153"/>
      <c r="Q419" s="153"/>
      <c r="R419" s="153">
        <v>1</v>
      </c>
      <c r="S419" s="112" t="s">
        <v>104</v>
      </c>
      <c r="T419" s="153" t="s">
        <v>105</v>
      </c>
      <c r="U419" s="163" t="s">
        <v>426</v>
      </c>
      <c r="V419" s="153" t="s">
        <v>156</v>
      </c>
      <c r="W419" s="112" t="s">
        <v>866</v>
      </c>
      <c r="X419" s="202">
        <v>321825902</v>
      </c>
      <c r="Y419" s="113" t="s">
        <v>87</v>
      </c>
      <c r="Z419" s="113" t="s">
        <v>692</v>
      </c>
      <c r="AA419" s="190" t="s">
        <v>693</v>
      </c>
      <c r="AB419" s="117"/>
      <c r="AC419" s="117"/>
      <c r="AD419" s="117"/>
      <c r="AE419" s="117"/>
      <c r="AF419" s="117"/>
      <c r="AG419" s="192"/>
      <c r="AH419" s="117"/>
      <c r="AI419" s="117"/>
      <c r="AK419" s="115">
        <f>647+53</f>
        <v>700</v>
      </c>
    </row>
    <row r="420" spans="1:37" s="115" customFormat="1" ht="150" x14ac:dyDescent="0.25">
      <c r="A420" s="220" t="s">
        <v>52</v>
      </c>
      <c r="B420" s="264">
        <v>10.1</v>
      </c>
      <c r="C420" s="265" t="s">
        <v>38</v>
      </c>
      <c r="D420" s="265" t="s">
        <v>53</v>
      </c>
      <c r="E420" s="227"/>
      <c r="F420" s="227"/>
      <c r="G420" s="227">
        <v>201747000017</v>
      </c>
      <c r="H420" s="227" t="s">
        <v>1044</v>
      </c>
      <c r="I420" s="274" t="s">
        <v>690</v>
      </c>
      <c r="J420" s="235" t="s">
        <v>658</v>
      </c>
      <c r="K420" s="342" t="s">
        <v>706</v>
      </c>
      <c r="L420" s="275"/>
      <c r="M420" s="275"/>
      <c r="N420" s="275"/>
      <c r="O420" s="275"/>
      <c r="P420" s="275"/>
      <c r="Q420" s="275"/>
      <c r="R420" s="275"/>
      <c r="S420" s="223" t="s">
        <v>104</v>
      </c>
      <c r="T420" s="275" t="s">
        <v>105</v>
      </c>
      <c r="U420" s="274" t="s">
        <v>426</v>
      </c>
      <c r="V420" s="275" t="s">
        <v>156</v>
      </c>
      <c r="W420" s="223" t="s">
        <v>14</v>
      </c>
      <c r="X420" s="276">
        <v>460000000</v>
      </c>
      <c r="Y420" s="235" t="s">
        <v>87</v>
      </c>
      <c r="Z420" s="235" t="s">
        <v>692</v>
      </c>
      <c r="AA420" s="277" t="s">
        <v>693</v>
      </c>
      <c r="AB420" s="227">
        <v>0</v>
      </c>
      <c r="AC420" s="227">
        <v>0</v>
      </c>
      <c r="AD420" s="117">
        <v>0</v>
      </c>
      <c r="AE420" s="117">
        <v>0</v>
      </c>
      <c r="AF420" s="117">
        <f>SUBTOTAL(9,AB420:AE420)</f>
        <v>0</v>
      </c>
      <c r="AG420" s="224" t="s">
        <v>622</v>
      </c>
      <c r="AH420" s="280" t="s">
        <v>14</v>
      </c>
      <c r="AI420" s="117"/>
    </row>
    <row r="421" spans="1:37" s="115" customFormat="1" ht="150" hidden="1" x14ac:dyDescent="0.25">
      <c r="A421" s="105" t="s">
        <v>52</v>
      </c>
      <c r="B421" s="158">
        <v>10.1</v>
      </c>
      <c r="C421" s="148" t="s">
        <v>38</v>
      </c>
      <c r="D421" s="148" t="s">
        <v>53</v>
      </c>
      <c r="E421" s="117"/>
      <c r="F421" s="117"/>
      <c r="G421" s="117">
        <v>201747000017</v>
      </c>
      <c r="H421" s="117" t="s">
        <v>1044</v>
      </c>
      <c r="I421" s="173" t="s">
        <v>690</v>
      </c>
      <c r="J421" s="113" t="s">
        <v>658</v>
      </c>
      <c r="K421" s="343"/>
      <c r="L421" s="153"/>
      <c r="M421" s="153"/>
      <c r="N421" s="153"/>
      <c r="O421" s="153"/>
      <c r="P421" s="153"/>
      <c r="Q421" s="153"/>
      <c r="R421" s="153"/>
      <c r="S421" s="112" t="s">
        <v>104</v>
      </c>
      <c r="T421" s="153" t="s">
        <v>105</v>
      </c>
      <c r="U421" s="163" t="s">
        <v>426</v>
      </c>
      <c r="V421" s="153"/>
      <c r="W421" s="112" t="s">
        <v>866</v>
      </c>
      <c r="X421" s="202">
        <v>140000000</v>
      </c>
      <c r="Y421" s="113" t="s">
        <v>87</v>
      </c>
      <c r="Z421" s="113" t="s">
        <v>692</v>
      </c>
      <c r="AA421" s="190" t="s">
        <v>693</v>
      </c>
      <c r="AB421" s="117"/>
      <c r="AC421" s="117"/>
      <c r="AD421" s="117"/>
      <c r="AE421" s="117"/>
      <c r="AF421" s="117"/>
      <c r="AG421" s="117"/>
      <c r="AH421" s="117"/>
      <c r="AI421" s="117"/>
      <c r="AK421" s="115">
        <f>600-576</f>
        <v>24</v>
      </c>
    </row>
    <row r="422" spans="1:37" s="115" customFormat="1" ht="150" x14ac:dyDescent="0.25">
      <c r="A422" s="220" t="s">
        <v>52</v>
      </c>
      <c r="B422" s="264">
        <v>10.1</v>
      </c>
      <c r="C422" s="265" t="s">
        <v>38</v>
      </c>
      <c r="D422" s="265" t="s">
        <v>53</v>
      </c>
      <c r="E422" s="227"/>
      <c r="F422" s="227"/>
      <c r="G422" s="227">
        <v>201747000017</v>
      </c>
      <c r="H422" s="227" t="s">
        <v>1044</v>
      </c>
      <c r="I422" s="262" t="s">
        <v>690</v>
      </c>
      <c r="J422" s="235" t="s">
        <v>658</v>
      </c>
      <c r="K422" s="334" t="s">
        <v>864</v>
      </c>
      <c r="L422" s="275">
        <v>1</v>
      </c>
      <c r="M422" s="275" t="s">
        <v>155</v>
      </c>
      <c r="N422" s="275">
        <v>1</v>
      </c>
      <c r="O422" s="275"/>
      <c r="P422" s="275"/>
      <c r="Q422" s="275"/>
      <c r="R422" s="275">
        <v>1</v>
      </c>
      <c r="S422" s="223" t="s">
        <v>104</v>
      </c>
      <c r="T422" s="275" t="s">
        <v>105</v>
      </c>
      <c r="U422" s="274" t="s">
        <v>426</v>
      </c>
      <c r="V422" s="275" t="s">
        <v>156</v>
      </c>
      <c r="W422" s="223" t="s">
        <v>14</v>
      </c>
      <c r="X422" s="276">
        <v>30000000</v>
      </c>
      <c r="Y422" s="235" t="s">
        <v>87</v>
      </c>
      <c r="Z422" s="235" t="s">
        <v>692</v>
      </c>
      <c r="AA422" s="277" t="s">
        <v>693</v>
      </c>
      <c r="AB422" s="227">
        <v>0</v>
      </c>
      <c r="AC422" s="227">
        <v>0</v>
      </c>
      <c r="AD422" s="117">
        <v>0</v>
      </c>
      <c r="AE422" s="117">
        <v>0</v>
      </c>
      <c r="AF422" s="117">
        <f>SUBTOTAL(9,AB422:AE422)</f>
        <v>0</v>
      </c>
      <c r="AG422" s="224" t="s">
        <v>622</v>
      </c>
      <c r="AH422" s="280" t="s">
        <v>14</v>
      </c>
      <c r="AI422" s="117"/>
      <c r="AK422" s="115">
        <f>116+24</f>
        <v>140</v>
      </c>
    </row>
    <row r="423" spans="1:37" s="115" customFormat="1" ht="150" hidden="1" x14ac:dyDescent="0.25">
      <c r="A423" s="105" t="s">
        <v>52</v>
      </c>
      <c r="B423" s="158">
        <v>10.1</v>
      </c>
      <c r="C423" s="148" t="s">
        <v>38</v>
      </c>
      <c r="D423" s="148" t="s">
        <v>53</v>
      </c>
      <c r="E423" s="117"/>
      <c r="F423" s="117"/>
      <c r="G423" s="117">
        <v>201747000017</v>
      </c>
      <c r="H423" s="117" t="s">
        <v>1044</v>
      </c>
      <c r="I423" s="173" t="s">
        <v>690</v>
      </c>
      <c r="J423" s="113" t="s">
        <v>658</v>
      </c>
      <c r="K423" s="335"/>
      <c r="L423" s="153"/>
      <c r="M423" s="153"/>
      <c r="N423" s="153"/>
      <c r="O423" s="153"/>
      <c r="P423" s="153"/>
      <c r="Q423" s="153"/>
      <c r="R423" s="153"/>
      <c r="S423" s="112" t="s">
        <v>104</v>
      </c>
      <c r="T423" s="153" t="s">
        <v>105</v>
      </c>
      <c r="U423" s="163" t="s">
        <v>426</v>
      </c>
      <c r="V423" s="153"/>
      <c r="W423" s="112" t="s">
        <v>866</v>
      </c>
      <c r="X423" s="202">
        <v>60000000</v>
      </c>
      <c r="Y423" s="113" t="s">
        <v>87</v>
      </c>
      <c r="Z423" s="113" t="s">
        <v>692</v>
      </c>
      <c r="AA423" s="190" t="s">
        <v>693</v>
      </c>
      <c r="AB423" s="117"/>
      <c r="AC423" s="117"/>
      <c r="AD423" s="117"/>
      <c r="AE423" s="117"/>
      <c r="AF423" s="117"/>
      <c r="AG423" s="117"/>
      <c r="AH423" s="117"/>
      <c r="AI423" s="117"/>
    </row>
    <row r="424" spans="1:37" s="115" customFormat="1" ht="150" hidden="1" x14ac:dyDescent="0.25">
      <c r="A424" s="105" t="s">
        <v>52</v>
      </c>
      <c r="B424" s="158">
        <v>10.1</v>
      </c>
      <c r="C424" s="148" t="s">
        <v>38</v>
      </c>
      <c r="D424" s="148" t="s">
        <v>53</v>
      </c>
      <c r="E424" s="117"/>
      <c r="F424" s="117"/>
      <c r="G424" s="117">
        <v>201747000017</v>
      </c>
      <c r="H424" s="117" t="s">
        <v>1044</v>
      </c>
      <c r="I424" s="173" t="s">
        <v>690</v>
      </c>
      <c r="J424" s="113" t="s">
        <v>658</v>
      </c>
      <c r="K424" s="184" t="s">
        <v>1013</v>
      </c>
      <c r="L424" s="153"/>
      <c r="M424" s="153"/>
      <c r="N424" s="153"/>
      <c r="O424" s="153"/>
      <c r="P424" s="153"/>
      <c r="Q424" s="153"/>
      <c r="R424" s="153"/>
      <c r="S424" s="112" t="s">
        <v>104</v>
      </c>
      <c r="T424" s="153" t="s">
        <v>105</v>
      </c>
      <c r="U424" s="163" t="s">
        <v>707</v>
      </c>
      <c r="V424" s="153"/>
      <c r="W424" s="112"/>
      <c r="X424" s="202">
        <v>0</v>
      </c>
      <c r="Y424" s="113" t="s">
        <v>87</v>
      </c>
      <c r="Z424" s="113" t="s">
        <v>692</v>
      </c>
      <c r="AA424" s="190" t="s">
        <v>693</v>
      </c>
      <c r="AB424" s="117"/>
      <c r="AC424" s="117"/>
      <c r="AD424" s="117"/>
      <c r="AE424" s="117"/>
      <c r="AF424" s="117"/>
      <c r="AG424" s="117"/>
      <c r="AH424" s="117"/>
      <c r="AI424" s="117"/>
    </row>
    <row r="425" spans="1:37" s="115" customFormat="1" ht="150" hidden="1" x14ac:dyDescent="0.25">
      <c r="A425" s="105" t="s">
        <v>52</v>
      </c>
      <c r="B425" s="158">
        <v>10.1</v>
      </c>
      <c r="C425" s="148" t="s">
        <v>38</v>
      </c>
      <c r="D425" s="148" t="s">
        <v>53</v>
      </c>
      <c r="E425" s="117"/>
      <c r="F425" s="117"/>
      <c r="G425" s="117">
        <v>201747000017</v>
      </c>
      <c r="H425" s="117" t="s">
        <v>1044</v>
      </c>
      <c r="I425" s="173" t="s">
        <v>690</v>
      </c>
      <c r="J425" s="113" t="s">
        <v>658</v>
      </c>
      <c r="K425" s="184" t="s">
        <v>708</v>
      </c>
      <c r="L425" s="153"/>
      <c r="M425" s="153"/>
      <c r="N425" s="153"/>
      <c r="O425" s="153"/>
      <c r="P425" s="153"/>
      <c r="Q425" s="153"/>
      <c r="R425" s="153"/>
      <c r="S425" s="112" t="s">
        <v>104</v>
      </c>
      <c r="T425" s="153" t="s">
        <v>105</v>
      </c>
      <c r="U425" s="163" t="s">
        <v>113</v>
      </c>
      <c r="V425" s="153"/>
      <c r="W425" s="112" t="s">
        <v>866</v>
      </c>
      <c r="X425" s="202">
        <v>4000000</v>
      </c>
      <c r="Y425" s="113" t="s">
        <v>87</v>
      </c>
      <c r="Z425" s="113" t="s">
        <v>692</v>
      </c>
      <c r="AA425" s="190" t="s">
        <v>693</v>
      </c>
      <c r="AB425" s="117"/>
      <c r="AC425" s="117"/>
      <c r="AD425" s="117"/>
      <c r="AE425" s="117"/>
      <c r="AF425" s="117"/>
      <c r="AG425" s="117"/>
      <c r="AH425" s="117"/>
      <c r="AI425" s="117"/>
    </row>
    <row r="426" spans="1:37" s="115" customFormat="1" ht="150" hidden="1" x14ac:dyDescent="0.25">
      <c r="A426" s="105" t="s">
        <v>52</v>
      </c>
      <c r="B426" s="158">
        <v>10.1</v>
      </c>
      <c r="C426" s="148" t="s">
        <v>38</v>
      </c>
      <c r="D426" s="148" t="s">
        <v>53</v>
      </c>
      <c r="E426" s="117"/>
      <c r="F426" s="117"/>
      <c r="G426" s="117">
        <v>201747000017</v>
      </c>
      <c r="H426" s="117" t="s">
        <v>1044</v>
      </c>
      <c r="I426" s="173" t="s">
        <v>690</v>
      </c>
      <c r="J426" s="113" t="s">
        <v>658</v>
      </c>
      <c r="K426" s="184" t="s">
        <v>709</v>
      </c>
      <c r="L426" s="153"/>
      <c r="M426" s="153"/>
      <c r="N426" s="153"/>
      <c r="O426" s="153"/>
      <c r="P426" s="153"/>
      <c r="Q426" s="153"/>
      <c r="R426" s="153"/>
      <c r="S426" s="112" t="s">
        <v>104</v>
      </c>
      <c r="T426" s="153" t="s">
        <v>105</v>
      </c>
      <c r="U426" s="163" t="s">
        <v>113</v>
      </c>
      <c r="V426" s="153"/>
      <c r="W426" s="112" t="s">
        <v>866</v>
      </c>
      <c r="X426" s="202">
        <v>10000000</v>
      </c>
      <c r="Y426" s="113" t="s">
        <v>87</v>
      </c>
      <c r="Z426" s="113" t="s">
        <v>692</v>
      </c>
      <c r="AA426" s="190" t="s">
        <v>693</v>
      </c>
      <c r="AB426" s="117"/>
      <c r="AC426" s="117"/>
      <c r="AD426" s="117"/>
      <c r="AE426" s="117"/>
      <c r="AF426" s="117"/>
      <c r="AG426" s="117"/>
      <c r="AH426" s="117"/>
      <c r="AI426" s="117"/>
    </row>
    <row r="427" spans="1:37" s="115" customFormat="1" ht="150" x14ac:dyDescent="0.25">
      <c r="A427" s="265" t="s">
        <v>52</v>
      </c>
      <c r="B427" s="264">
        <v>10.1</v>
      </c>
      <c r="C427" s="265" t="s">
        <v>38</v>
      </c>
      <c r="D427" s="265" t="s">
        <v>53</v>
      </c>
      <c r="E427" s="227"/>
      <c r="F427" s="227"/>
      <c r="G427" s="227">
        <v>201747000017</v>
      </c>
      <c r="H427" s="227" t="s">
        <v>1044</v>
      </c>
      <c r="I427" s="262" t="s">
        <v>690</v>
      </c>
      <c r="J427" s="235" t="s">
        <v>658</v>
      </c>
      <c r="K427" s="270" t="s">
        <v>710</v>
      </c>
      <c r="L427" s="275">
        <v>100</v>
      </c>
      <c r="M427" s="275" t="s">
        <v>441</v>
      </c>
      <c r="N427" s="275">
        <v>1</v>
      </c>
      <c r="O427" s="275">
        <v>1</v>
      </c>
      <c r="P427" s="275">
        <v>1</v>
      </c>
      <c r="Q427" s="275">
        <v>1</v>
      </c>
      <c r="R427" s="275">
        <v>1</v>
      </c>
      <c r="S427" s="223" t="s">
        <v>104</v>
      </c>
      <c r="T427" s="275" t="s">
        <v>105</v>
      </c>
      <c r="U427" s="274" t="s">
        <v>113</v>
      </c>
      <c r="V427" s="275" t="s">
        <v>156</v>
      </c>
      <c r="W427" s="223" t="s">
        <v>14</v>
      </c>
      <c r="X427" s="276">
        <v>6000000</v>
      </c>
      <c r="Y427" s="235" t="s">
        <v>87</v>
      </c>
      <c r="Z427" s="235" t="s">
        <v>692</v>
      </c>
      <c r="AA427" s="277" t="s">
        <v>693</v>
      </c>
      <c r="AB427" s="227">
        <v>0</v>
      </c>
      <c r="AC427" s="227">
        <v>0</v>
      </c>
      <c r="AD427" s="117">
        <v>0</v>
      </c>
      <c r="AE427" s="117">
        <v>0</v>
      </c>
      <c r="AF427" s="117">
        <f>SUBTOTAL(9,AB427:AE427)</f>
        <v>0</v>
      </c>
      <c r="AG427" s="224" t="s">
        <v>622</v>
      </c>
      <c r="AH427" s="280" t="s">
        <v>14</v>
      </c>
      <c r="AI427" s="117"/>
    </row>
    <row r="428" spans="1:37" s="115" customFormat="1" ht="150" x14ac:dyDescent="0.25">
      <c r="A428" s="265" t="s">
        <v>52</v>
      </c>
      <c r="B428" s="264">
        <v>10.1</v>
      </c>
      <c r="C428" s="265" t="s">
        <v>38</v>
      </c>
      <c r="D428" s="265" t="s">
        <v>53</v>
      </c>
      <c r="E428" s="227"/>
      <c r="F428" s="227"/>
      <c r="G428" s="227">
        <v>201747000017</v>
      </c>
      <c r="H428" s="262" t="s">
        <v>1044</v>
      </c>
      <c r="I428" s="289" t="s">
        <v>717</v>
      </c>
      <c r="J428" s="235" t="s">
        <v>658</v>
      </c>
      <c r="K428" s="279" t="s">
        <v>1066</v>
      </c>
      <c r="L428" s="275">
        <v>1</v>
      </c>
      <c r="M428" s="275" t="s">
        <v>155</v>
      </c>
      <c r="N428" s="275"/>
      <c r="O428" s="275">
        <v>1</v>
      </c>
      <c r="P428" s="275"/>
      <c r="Q428" s="275"/>
      <c r="R428" s="275">
        <v>1</v>
      </c>
      <c r="S428" s="223" t="s">
        <v>104</v>
      </c>
      <c r="T428" s="275" t="s">
        <v>105</v>
      </c>
      <c r="U428" s="274" t="s">
        <v>113</v>
      </c>
      <c r="V428" s="275" t="s">
        <v>156</v>
      </c>
      <c r="W428" s="223" t="s">
        <v>14</v>
      </c>
      <c r="X428" s="276">
        <v>0</v>
      </c>
      <c r="Y428" s="235" t="s">
        <v>1058</v>
      </c>
      <c r="Z428" s="235" t="s">
        <v>1059</v>
      </c>
      <c r="AA428" s="277" t="s">
        <v>715</v>
      </c>
      <c r="AB428" s="275"/>
      <c r="AC428" s="275">
        <v>1</v>
      </c>
      <c r="AD428" s="275"/>
      <c r="AE428" s="275"/>
      <c r="AF428" s="275">
        <v>1</v>
      </c>
      <c r="AG428" s="224" t="s">
        <v>622</v>
      </c>
      <c r="AH428" s="280" t="s">
        <v>14</v>
      </c>
      <c r="AI428" s="117">
        <v>0</v>
      </c>
    </row>
    <row r="429" spans="1:37" s="115" customFormat="1" ht="150" x14ac:dyDescent="0.25">
      <c r="A429" s="265" t="s">
        <v>52</v>
      </c>
      <c r="B429" s="264">
        <v>10.1</v>
      </c>
      <c r="C429" s="265" t="s">
        <v>38</v>
      </c>
      <c r="D429" s="265" t="s">
        <v>53</v>
      </c>
      <c r="E429" s="227"/>
      <c r="F429" s="227"/>
      <c r="G429" s="227">
        <v>201747000017</v>
      </c>
      <c r="H429" s="262" t="s">
        <v>1044</v>
      </c>
      <c r="I429" s="289" t="s">
        <v>718</v>
      </c>
      <c r="J429" s="235" t="s">
        <v>658</v>
      </c>
      <c r="K429" s="279" t="s">
        <v>1067</v>
      </c>
      <c r="L429" s="275">
        <v>100</v>
      </c>
      <c r="M429" s="275" t="s">
        <v>106</v>
      </c>
      <c r="N429" s="275">
        <v>25</v>
      </c>
      <c r="O429" s="275">
        <v>25</v>
      </c>
      <c r="P429" s="275">
        <v>25</v>
      </c>
      <c r="Q429" s="275">
        <v>25</v>
      </c>
      <c r="R429" s="275">
        <v>100</v>
      </c>
      <c r="S429" s="223" t="s">
        <v>104</v>
      </c>
      <c r="T429" s="275" t="s">
        <v>105</v>
      </c>
      <c r="U429" s="274" t="s">
        <v>113</v>
      </c>
      <c r="V429" s="275" t="s">
        <v>156</v>
      </c>
      <c r="W429" s="223" t="s">
        <v>14</v>
      </c>
      <c r="X429" s="276">
        <v>0</v>
      </c>
      <c r="Y429" s="235" t="s">
        <v>1058</v>
      </c>
      <c r="Z429" s="235" t="s">
        <v>1059</v>
      </c>
      <c r="AA429" s="277" t="s">
        <v>715</v>
      </c>
      <c r="AB429" s="275">
        <v>25</v>
      </c>
      <c r="AC429" s="275">
        <v>25</v>
      </c>
      <c r="AD429" s="275">
        <v>25</v>
      </c>
      <c r="AE429" s="275">
        <v>25</v>
      </c>
      <c r="AF429" s="275">
        <v>100</v>
      </c>
      <c r="AG429" s="224" t="s">
        <v>622</v>
      </c>
      <c r="AH429" s="280" t="s">
        <v>14</v>
      </c>
      <c r="AI429" s="117">
        <v>0</v>
      </c>
    </row>
    <row r="430" spans="1:37" s="115" customFormat="1" ht="150" x14ac:dyDescent="0.25">
      <c r="A430" s="265" t="s">
        <v>52</v>
      </c>
      <c r="B430" s="264">
        <v>10.1</v>
      </c>
      <c r="C430" s="265" t="s">
        <v>38</v>
      </c>
      <c r="D430" s="265" t="s">
        <v>53</v>
      </c>
      <c r="E430" s="227"/>
      <c r="F430" s="227"/>
      <c r="G430" s="227">
        <v>201747000017</v>
      </c>
      <c r="H430" s="262" t="s">
        <v>1044</v>
      </c>
      <c r="I430" s="289" t="s">
        <v>1068</v>
      </c>
      <c r="J430" s="235" t="s">
        <v>658</v>
      </c>
      <c r="K430" s="296" t="s">
        <v>1069</v>
      </c>
      <c r="L430" s="275">
        <v>100</v>
      </c>
      <c r="M430" s="275" t="s">
        <v>106</v>
      </c>
      <c r="N430" s="275">
        <v>25</v>
      </c>
      <c r="O430" s="275">
        <v>25</v>
      </c>
      <c r="P430" s="275">
        <v>25</v>
      </c>
      <c r="Q430" s="275">
        <v>25</v>
      </c>
      <c r="R430" s="275">
        <v>100</v>
      </c>
      <c r="S430" s="223" t="s">
        <v>104</v>
      </c>
      <c r="T430" s="275" t="s">
        <v>105</v>
      </c>
      <c r="U430" s="274" t="s">
        <v>113</v>
      </c>
      <c r="V430" s="275" t="s">
        <v>156</v>
      </c>
      <c r="W430" s="223" t="s">
        <v>14</v>
      </c>
      <c r="X430" s="276">
        <v>0</v>
      </c>
      <c r="Y430" s="235" t="s">
        <v>1058</v>
      </c>
      <c r="Z430" s="235" t="s">
        <v>1059</v>
      </c>
      <c r="AA430" s="277" t="s">
        <v>715</v>
      </c>
      <c r="AB430" s="275">
        <v>25</v>
      </c>
      <c r="AC430" s="275">
        <v>25</v>
      </c>
      <c r="AD430" s="275">
        <v>25</v>
      </c>
      <c r="AE430" s="275">
        <v>25</v>
      </c>
      <c r="AF430" s="275">
        <v>100</v>
      </c>
      <c r="AG430" s="224" t="s">
        <v>622</v>
      </c>
      <c r="AH430" s="280" t="s">
        <v>14</v>
      </c>
      <c r="AI430" s="117">
        <v>0</v>
      </c>
    </row>
    <row r="431" spans="1:37" s="115" customFormat="1" ht="150" x14ac:dyDescent="0.25">
      <c r="A431" s="265" t="s">
        <v>52</v>
      </c>
      <c r="B431" s="264">
        <v>10.1</v>
      </c>
      <c r="C431" s="265" t="s">
        <v>38</v>
      </c>
      <c r="D431" s="265" t="s">
        <v>53</v>
      </c>
      <c r="E431" s="227"/>
      <c r="F431" s="227"/>
      <c r="G431" s="227">
        <v>201747000017</v>
      </c>
      <c r="H431" s="262" t="s">
        <v>1044</v>
      </c>
      <c r="I431" s="289" t="s">
        <v>719</v>
      </c>
      <c r="J431" s="235" t="s">
        <v>658</v>
      </c>
      <c r="K431" s="279" t="s">
        <v>1070</v>
      </c>
      <c r="L431" s="275">
        <v>100</v>
      </c>
      <c r="M431" s="275" t="s">
        <v>106</v>
      </c>
      <c r="N431" s="275">
        <v>25</v>
      </c>
      <c r="O431" s="275">
        <v>25</v>
      </c>
      <c r="P431" s="275">
        <v>25</v>
      </c>
      <c r="Q431" s="275">
        <v>25</v>
      </c>
      <c r="R431" s="275">
        <v>100</v>
      </c>
      <c r="S431" s="223" t="s">
        <v>104</v>
      </c>
      <c r="T431" s="275" t="s">
        <v>105</v>
      </c>
      <c r="U431" s="274" t="s">
        <v>113</v>
      </c>
      <c r="V431" s="275" t="s">
        <v>156</v>
      </c>
      <c r="W431" s="223" t="s">
        <v>14</v>
      </c>
      <c r="X431" s="276">
        <v>0</v>
      </c>
      <c r="Y431" s="235" t="s">
        <v>720</v>
      </c>
      <c r="Z431" s="235" t="s">
        <v>1060</v>
      </c>
      <c r="AA431" s="277" t="s">
        <v>1061</v>
      </c>
      <c r="AB431" s="227">
        <v>25</v>
      </c>
      <c r="AC431" s="227">
        <v>25</v>
      </c>
      <c r="AD431" s="227">
        <v>25</v>
      </c>
      <c r="AE431" s="227">
        <v>25</v>
      </c>
      <c r="AF431" s="227">
        <v>100</v>
      </c>
      <c r="AG431" s="224" t="s">
        <v>622</v>
      </c>
      <c r="AH431" s="280" t="s">
        <v>14</v>
      </c>
      <c r="AI431" s="117">
        <v>0</v>
      </c>
    </row>
    <row r="432" spans="1:37" s="115" customFormat="1" x14ac:dyDescent="0.25"/>
    <row r="433" spans="1:35" s="115" customFormat="1" ht="180" hidden="1" x14ac:dyDescent="0.25">
      <c r="A433" s="148" t="s">
        <v>52</v>
      </c>
      <c r="B433" s="193">
        <v>10.1</v>
      </c>
      <c r="C433" s="194" t="s">
        <v>38</v>
      </c>
      <c r="D433" s="194" t="s">
        <v>53</v>
      </c>
      <c r="E433" s="117"/>
      <c r="F433" s="117"/>
      <c r="G433" s="117">
        <v>201747000017</v>
      </c>
      <c r="H433" s="117" t="s">
        <v>1044</v>
      </c>
      <c r="I433" s="163" t="s">
        <v>711</v>
      </c>
      <c r="J433" s="163" t="s">
        <v>626</v>
      </c>
      <c r="K433" s="163" t="s">
        <v>712</v>
      </c>
      <c r="L433" s="195">
        <v>1</v>
      </c>
      <c r="M433" s="121" t="s">
        <v>441</v>
      </c>
      <c r="N433" s="153">
        <v>29</v>
      </c>
      <c r="O433" s="153"/>
      <c r="P433" s="153"/>
      <c r="Q433" s="153">
        <v>29</v>
      </c>
      <c r="R433" s="153">
        <v>29</v>
      </c>
      <c r="S433" s="127" t="s">
        <v>104</v>
      </c>
      <c r="T433" s="121" t="s">
        <v>105</v>
      </c>
      <c r="U433" s="117"/>
      <c r="V433" s="117"/>
      <c r="W433" s="117"/>
      <c r="X433" s="210">
        <v>0</v>
      </c>
      <c r="Y433" s="128" t="s">
        <v>713</v>
      </c>
      <c r="Z433" s="128" t="s">
        <v>714</v>
      </c>
      <c r="AA433" s="196" t="s">
        <v>715</v>
      </c>
      <c r="AB433" s="117"/>
      <c r="AC433" s="117"/>
      <c r="AD433" s="117"/>
      <c r="AE433" s="117"/>
      <c r="AF433" s="117"/>
      <c r="AG433" s="117"/>
      <c r="AH433" s="117"/>
      <c r="AI433" s="117"/>
    </row>
    <row r="434" spans="1:35" s="115" customFormat="1" ht="180" hidden="1" x14ac:dyDescent="0.25">
      <c r="A434" s="148" t="s">
        <v>52</v>
      </c>
      <c r="B434" s="193">
        <v>10.1</v>
      </c>
      <c r="C434" s="194" t="s">
        <v>38</v>
      </c>
      <c r="D434" s="194" t="s">
        <v>53</v>
      </c>
      <c r="E434" s="117"/>
      <c r="F434" s="117"/>
      <c r="G434" s="117">
        <v>201747000017</v>
      </c>
      <c r="H434" s="117" t="s">
        <v>1044</v>
      </c>
      <c r="I434" s="163" t="s">
        <v>711</v>
      </c>
      <c r="J434" s="163" t="s">
        <v>626</v>
      </c>
      <c r="K434" s="163" t="s">
        <v>716</v>
      </c>
      <c r="L434" s="195">
        <v>1</v>
      </c>
      <c r="M434" s="121" t="s">
        <v>441</v>
      </c>
      <c r="N434" s="153">
        <v>25</v>
      </c>
      <c r="O434" s="153">
        <v>50</v>
      </c>
      <c r="P434" s="153">
        <v>25</v>
      </c>
      <c r="Q434" s="153">
        <v>25</v>
      </c>
      <c r="R434" s="153">
        <f>+N434+O434+P434</f>
        <v>100</v>
      </c>
      <c r="S434" s="127" t="s">
        <v>104</v>
      </c>
      <c r="T434" s="121" t="s">
        <v>105</v>
      </c>
      <c r="U434" s="117"/>
      <c r="V434" s="117"/>
      <c r="W434" s="117"/>
      <c r="X434" s="210">
        <v>0</v>
      </c>
      <c r="Y434" s="128" t="s">
        <v>713</v>
      </c>
      <c r="Z434" s="117"/>
      <c r="AA434" s="196" t="s">
        <v>715</v>
      </c>
      <c r="AB434" s="117"/>
      <c r="AC434" s="117"/>
      <c r="AD434" s="117"/>
      <c r="AE434" s="117"/>
      <c r="AF434" s="117"/>
      <c r="AG434" s="117"/>
      <c r="AH434" s="117"/>
      <c r="AI434" s="117"/>
    </row>
    <row r="435" spans="1:35" s="115" customFormat="1" ht="180" hidden="1" x14ac:dyDescent="0.25">
      <c r="A435" s="148" t="s">
        <v>52</v>
      </c>
      <c r="B435" s="193">
        <v>10.1</v>
      </c>
      <c r="C435" s="194" t="s">
        <v>38</v>
      </c>
      <c r="D435" s="194" t="s">
        <v>53</v>
      </c>
      <c r="E435" s="117"/>
      <c r="F435" s="117"/>
      <c r="G435" s="117">
        <v>201747000017</v>
      </c>
      <c r="H435" s="117" t="s">
        <v>1044</v>
      </c>
      <c r="I435" s="163" t="s">
        <v>711</v>
      </c>
      <c r="J435" s="163" t="s">
        <v>626</v>
      </c>
      <c r="K435" s="163" t="s">
        <v>717</v>
      </c>
      <c r="L435" s="195">
        <v>1</v>
      </c>
      <c r="M435" s="121" t="s">
        <v>441</v>
      </c>
      <c r="N435" s="153"/>
      <c r="O435" s="153">
        <v>50</v>
      </c>
      <c r="P435" s="153"/>
      <c r="Q435" s="153">
        <v>50</v>
      </c>
      <c r="R435" s="153">
        <v>100</v>
      </c>
      <c r="S435" s="127" t="s">
        <v>104</v>
      </c>
      <c r="T435" s="121" t="s">
        <v>105</v>
      </c>
      <c r="U435" s="117"/>
      <c r="V435" s="117"/>
      <c r="W435" s="117"/>
      <c r="X435" s="210">
        <v>0</v>
      </c>
      <c r="Y435" s="128" t="s">
        <v>713</v>
      </c>
      <c r="Z435" s="117"/>
      <c r="AA435" s="196" t="s">
        <v>715</v>
      </c>
      <c r="AB435" s="117"/>
      <c r="AC435" s="117"/>
      <c r="AD435" s="117"/>
      <c r="AE435" s="117"/>
      <c r="AF435" s="117"/>
      <c r="AG435" s="117"/>
      <c r="AH435" s="117"/>
      <c r="AI435" s="117"/>
    </row>
    <row r="436" spans="1:35" s="115" customFormat="1" ht="180" hidden="1" x14ac:dyDescent="0.25">
      <c r="A436" s="148" t="s">
        <v>52</v>
      </c>
      <c r="B436" s="193">
        <v>10.1</v>
      </c>
      <c r="C436" s="194" t="s">
        <v>38</v>
      </c>
      <c r="D436" s="194" t="s">
        <v>53</v>
      </c>
      <c r="E436" s="117"/>
      <c r="F436" s="117"/>
      <c r="G436" s="117">
        <v>201747000017</v>
      </c>
      <c r="H436" s="117" t="s">
        <v>1044</v>
      </c>
      <c r="I436" s="163" t="s">
        <v>711</v>
      </c>
      <c r="J436" s="163" t="s">
        <v>626</v>
      </c>
      <c r="K436" s="163" t="s">
        <v>718</v>
      </c>
      <c r="L436" s="195">
        <v>1</v>
      </c>
      <c r="M436" s="121" t="s">
        <v>441</v>
      </c>
      <c r="N436" s="153"/>
      <c r="O436" s="153">
        <v>50</v>
      </c>
      <c r="P436" s="153"/>
      <c r="Q436" s="153">
        <v>50</v>
      </c>
      <c r="R436" s="153">
        <v>100</v>
      </c>
      <c r="S436" s="127" t="s">
        <v>104</v>
      </c>
      <c r="T436" s="121" t="s">
        <v>105</v>
      </c>
      <c r="U436" s="117"/>
      <c r="V436" s="117"/>
      <c r="W436" s="117"/>
      <c r="X436" s="210">
        <v>0</v>
      </c>
      <c r="Y436" s="128" t="s">
        <v>713</v>
      </c>
      <c r="Z436" s="197"/>
      <c r="AA436" s="196" t="s">
        <v>715</v>
      </c>
      <c r="AB436" s="117"/>
      <c r="AC436" s="117"/>
      <c r="AD436" s="117"/>
      <c r="AE436" s="117"/>
      <c r="AF436" s="117"/>
      <c r="AG436" s="117"/>
      <c r="AH436" s="117"/>
      <c r="AI436" s="117"/>
    </row>
    <row r="437" spans="1:35" s="115" customFormat="1" ht="180" hidden="1" x14ac:dyDescent="0.25">
      <c r="A437" s="148" t="s">
        <v>52</v>
      </c>
      <c r="B437" s="193">
        <v>10.1</v>
      </c>
      <c r="C437" s="194" t="s">
        <v>38</v>
      </c>
      <c r="D437" s="194" t="s">
        <v>53</v>
      </c>
      <c r="E437" s="117"/>
      <c r="F437" s="117"/>
      <c r="G437" s="117">
        <v>201747000017</v>
      </c>
      <c r="H437" s="117" t="s">
        <v>1044</v>
      </c>
      <c r="I437" s="163" t="s">
        <v>711</v>
      </c>
      <c r="J437" s="163" t="s">
        <v>626</v>
      </c>
      <c r="K437" s="163" t="s">
        <v>865</v>
      </c>
      <c r="L437" s="195">
        <v>1</v>
      </c>
      <c r="M437" s="121" t="s">
        <v>441</v>
      </c>
      <c r="N437" s="153">
        <v>25</v>
      </c>
      <c r="O437" s="153">
        <v>25</v>
      </c>
      <c r="P437" s="153">
        <v>50</v>
      </c>
      <c r="Q437" s="153"/>
      <c r="R437" s="153">
        <f>+N437+O437+P437</f>
        <v>100</v>
      </c>
      <c r="S437" s="127" t="s">
        <v>104</v>
      </c>
      <c r="T437" s="121" t="s">
        <v>105</v>
      </c>
      <c r="U437" s="117"/>
      <c r="V437" s="117"/>
      <c r="W437" s="117"/>
      <c r="X437" s="210">
        <v>0</v>
      </c>
      <c r="Y437" s="128" t="s">
        <v>713</v>
      </c>
      <c r="Z437" s="198"/>
      <c r="AA437" s="196" t="s">
        <v>715</v>
      </c>
      <c r="AB437" s="117"/>
      <c r="AC437" s="117"/>
      <c r="AD437" s="117"/>
      <c r="AE437" s="117"/>
      <c r="AF437" s="117"/>
      <c r="AG437" s="117"/>
      <c r="AH437" s="117"/>
      <c r="AI437" s="117"/>
    </row>
    <row r="438" spans="1:35" s="115" customFormat="1" ht="180" hidden="1" x14ac:dyDescent="0.25">
      <c r="A438" s="148" t="s">
        <v>52</v>
      </c>
      <c r="B438" s="193">
        <v>10.1</v>
      </c>
      <c r="C438" s="148" t="s">
        <v>38</v>
      </c>
      <c r="D438" s="148" t="s">
        <v>53</v>
      </c>
      <c r="E438" s="117"/>
      <c r="F438" s="117"/>
      <c r="G438" s="117">
        <v>201747000017</v>
      </c>
      <c r="H438" s="117" t="s">
        <v>1044</v>
      </c>
      <c r="I438" s="163" t="s">
        <v>711</v>
      </c>
      <c r="J438" s="163" t="s">
        <v>626</v>
      </c>
      <c r="K438" s="163" t="s">
        <v>719</v>
      </c>
      <c r="L438" s="195">
        <v>1</v>
      </c>
      <c r="M438" s="153" t="s">
        <v>441</v>
      </c>
      <c r="N438" s="153">
        <v>25</v>
      </c>
      <c r="O438" s="153">
        <v>25</v>
      </c>
      <c r="P438" s="153">
        <v>25</v>
      </c>
      <c r="Q438" s="153">
        <v>25</v>
      </c>
      <c r="R438" s="153">
        <v>100</v>
      </c>
      <c r="S438" s="112" t="s">
        <v>104</v>
      </c>
      <c r="T438" s="153" t="s">
        <v>105</v>
      </c>
      <c r="U438" s="117"/>
      <c r="V438" s="117"/>
      <c r="W438" s="117"/>
      <c r="X438" s="210">
        <v>0</v>
      </c>
      <c r="Y438" s="113" t="s">
        <v>720</v>
      </c>
      <c r="Z438" s="197"/>
      <c r="AA438" s="190" t="s">
        <v>721</v>
      </c>
      <c r="AB438" s="117"/>
      <c r="AC438" s="117"/>
      <c r="AD438" s="117"/>
      <c r="AE438" s="117"/>
      <c r="AF438" s="117"/>
      <c r="AG438" s="117"/>
      <c r="AH438" s="117"/>
      <c r="AI438" s="117"/>
    </row>
    <row r="439" spans="1:35" hidden="1" x14ac:dyDescent="0.25">
      <c r="X439" s="99">
        <f>SUM(X5:X438)</f>
        <v>28307943972.61311</v>
      </c>
      <c r="Y439" s="78"/>
      <c r="Z439" s="78"/>
      <c r="AI439" s="10"/>
    </row>
    <row r="440" spans="1:35" ht="45" customHeight="1" x14ac:dyDescent="0.25">
      <c r="X440" s="78">
        <f>SUBTOTAL(9,X8:X439)</f>
        <v>27251999826.61311</v>
      </c>
      <c r="Y440" s="78"/>
      <c r="Z440" s="10"/>
      <c r="AI440" s="10"/>
    </row>
    <row r="441" spans="1:35" x14ac:dyDescent="0.25">
      <c r="X441" s="79"/>
      <c r="Y441" s="78"/>
      <c r="Z441" s="10"/>
      <c r="AI441" s="10"/>
    </row>
    <row r="442" spans="1:35" x14ac:dyDescent="0.25">
      <c r="X442" s="78"/>
      <c r="Y442" s="78"/>
      <c r="Z442" s="96"/>
      <c r="AI442" s="10"/>
    </row>
    <row r="443" spans="1:35" x14ac:dyDescent="0.25">
      <c r="X443" s="98"/>
      <c r="AI443" s="10"/>
    </row>
    <row r="444" spans="1:35" x14ac:dyDescent="0.25">
      <c r="X444" s="253">
        <v>3375914676</v>
      </c>
      <c r="Y444" s="98"/>
      <c r="AI444" s="10"/>
    </row>
    <row r="445" spans="1:35" x14ac:dyDescent="0.25">
      <c r="X445" s="81"/>
      <c r="AI445" s="10"/>
    </row>
    <row r="446" spans="1:35" ht="23.25" x14ac:dyDescent="0.35">
      <c r="X446" s="100"/>
      <c r="Y446" s="102"/>
      <c r="Z446" s="103"/>
      <c r="AA446" s="101"/>
      <c r="AB446" s="98"/>
      <c r="AI446" s="10"/>
    </row>
    <row r="447" spans="1:35" x14ac:dyDescent="0.25">
      <c r="X447" s="254">
        <f>+X440-X444</f>
        <v>23876085150.61311</v>
      </c>
      <c r="AI447" s="10"/>
    </row>
    <row r="448" spans="1:35" x14ac:dyDescent="0.25">
      <c r="AI448" s="10"/>
    </row>
    <row r="449" spans="9:35" x14ac:dyDescent="0.25">
      <c r="AI449" s="10"/>
    </row>
    <row r="450" spans="9:35" x14ac:dyDescent="0.25">
      <c r="AI450" s="10"/>
    </row>
    <row r="451" spans="9:35" x14ac:dyDescent="0.25">
      <c r="AI451" s="10"/>
    </row>
    <row r="452" spans="9:35" x14ac:dyDescent="0.25">
      <c r="AI452" s="10"/>
    </row>
    <row r="453" spans="9:35" x14ac:dyDescent="0.25">
      <c r="AI453" s="10"/>
    </row>
    <row r="454" spans="9:35" x14ac:dyDescent="0.25">
      <c r="AI454" s="10"/>
    </row>
    <row r="455" spans="9:35" x14ac:dyDescent="0.25">
      <c r="AI455" s="10"/>
    </row>
    <row r="456" spans="9:35" x14ac:dyDescent="0.25">
      <c r="AI456" s="10"/>
    </row>
    <row r="457" spans="9:35" ht="21" x14ac:dyDescent="0.35">
      <c r="I457" s="104">
        <f>130/6</f>
        <v>21.666666666666668</v>
      </c>
      <c r="X457" s="228">
        <v>13235840</v>
      </c>
      <c r="AI457" s="10"/>
    </row>
    <row r="458" spans="9:35" x14ac:dyDescent="0.25">
      <c r="AI458" s="10"/>
    </row>
    <row r="459" spans="9:35" x14ac:dyDescent="0.25">
      <c r="AI459" s="10"/>
    </row>
    <row r="460" spans="9:35" x14ac:dyDescent="0.25">
      <c r="AI460" s="10"/>
    </row>
    <row r="461" spans="9:35" x14ac:dyDescent="0.25">
      <c r="AI461" s="10"/>
    </row>
    <row r="462" spans="9:35" x14ac:dyDescent="0.25">
      <c r="AI462" s="10"/>
    </row>
    <row r="463" spans="9:35" x14ac:dyDescent="0.25">
      <c r="AI463" s="10"/>
    </row>
    <row r="464" spans="9:35" x14ac:dyDescent="0.25">
      <c r="AI464" s="10"/>
    </row>
    <row r="465" spans="35:35" x14ac:dyDescent="0.25">
      <c r="AI465" s="10"/>
    </row>
    <row r="466" spans="35:35" x14ac:dyDescent="0.25">
      <c r="AI466" s="10"/>
    </row>
    <row r="467" spans="35:35" x14ac:dyDescent="0.25">
      <c r="AI467" s="10"/>
    </row>
    <row r="468" spans="35:35" x14ac:dyDescent="0.25">
      <c r="AI468" s="10"/>
    </row>
    <row r="469" spans="35:35" x14ac:dyDescent="0.25">
      <c r="AI469" s="10"/>
    </row>
    <row r="470" spans="35:35" x14ac:dyDescent="0.25">
      <c r="AI470" s="10"/>
    </row>
    <row r="471" spans="35:35" x14ac:dyDescent="0.25">
      <c r="AI471" s="10"/>
    </row>
    <row r="472" spans="35:35" x14ac:dyDescent="0.25">
      <c r="AI472" s="10"/>
    </row>
    <row r="473" spans="35:35" x14ac:dyDescent="0.25">
      <c r="AI473" s="10"/>
    </row>
    <row r="474" spans="35:35" x14ac:dyDescent="0.25">
      <c r="AI474" s="10"/>
    </row>
    <row r="475" spans="35:35" x14ac:dyDescent="0.25">
      <c r="AI475" s="10"/>
    </row>
    <row r="476" spans="35:35" x14ac:dyDescent="0.25">
      <c r="AI476" s="10"/>
    </row>
    <row r="477" spans="35:35" x14ac:dyDescent="0.25">
      <c r="AI477" s="10"/>
    </row>
    <row r="478" spans="35:35" x14ac:dyDescent="0.25">
      <c r="AI478" s="10"/>
    </row>
    <row r="479" spans="35:35" x14ac:dyDescent="0.25">
      <c r="AI479" s="10"/>
    </row>
    <row r="480" spans="35:35" x14ac:dyDescent="0.25">
      <c r="AI480" s="10"/>
    </row>
    <row r="481" spans="35:35" x14ac:dyDescent="0.25">
      <c r="AI481" s="10"/>
    </row>
    <row r="482" spans="35:35" x14ac:dyDescent="0.25">
      <c r="AI482" s="10"/>
    </row>
    <row r="483" spans="35:35" x14ac:dyDescent="0.25">
      <c r="AI483" s="10"/>
    </row>
    <row r="484" spans="35:35" x14ac:dyDescent="0.25">
      <c r="AI484" s="10"/>
    </row>
    <row r="485" spans="35:35" x14ac:dyDescent="0.25">
      <c r="AI485" s="10"/>
    </row>
    <row r="486" spans="35:35" x14ac:dyDescent="0.25">
      <c r="AI486" s="10"/>
    </row>
    <row r="487" spans="35:35" x14ac:dyDescent="0.25">
      <c r="AI487" s="10"/>
    </row>
    <row r="488" spans="35:35" x14ac:dyDescent="0.25">
      <c r="AI488" s="10"/>
    </row>
    <row r="489" spans="35:35" x14ac:dyDescent="0.25">
      <c r="AI489" s="10"/>
    </row>
    <row r="490" spans="35:35" x14ac:dyDescent="0.25">
      <c r="AI490" s="10"/>
    </row>
    <row r="491" spans="35:35" x14ac:dyDescent="0.25">
      <c r="AI491" s="10"/>
    </row>
    <row r="492" spans="35:35" x14ac:dyDescent="0.25">
      <c r="AI492" s="10"/>
    </row>
    <row r="493" spans="35:35" x14ac:dyDescent="0.25">
      <c r="AI493" s="10"/>
    </row>
    <row r="494" spans="35:35" x14ac:dyDescent="0.25">
      <c r="AI494" s="10"/>
    </row>
    <row r="495" spans="35:35" x14ac:dyDescent="0.25">
      <c r="AI495" s="10"/>
    </row>
    <row r="496" spans="35:35" x14ac:dyDescent="0.25">
      <c r="AI496" s="10"/>
    </row>
    <row r="497" spans="35:35" x14ac:dyDescent="0.25">
      <c r="AI497" s="10"/>
    </row>
    <row r="498" spans="35:35" x14ac:dyDescent="0.25">
      <c r="AI498" s="10"/>
    </row>
    <row r="499" spans="35:35" x14ac:dyDescent="0.25">
      <c r="AI499" s="10"/>
    </row>
    <row r="500" spans="35:35" x14ac:dyDescent="0.25">
      <c r="AI500" s="10"/>
    </row>
    <row r="501" spans="35:35" x14ac:dyDescent="0.25">
      <c r="AI501" s="10"/>
    </row>
    <row r="502" spans="35:35" x14ac:dyDescent="0.25">
      <c r="AI502" s="10"/>
    </row>
    <row r="503" spans="35:35" x14ac:dyDescent="0.25">
      <c r="AI503" s="10"/>
    </row>
    <row r="504" spans="35:35" x14ac:dyDescent="0.25">
      <c r="AI504" s="10"/>
    </row>
    <row r="505" spans="35:35" x14ac:dyDescent="0.25">
      <c r="AI505" s="10"/>
    </row>
    <row r="506" spans="35:35" x14ac:dyDescent="0.25">
      <c r="AI506" s="10"/>
    </row>
    <row r="507" spans="35:35" x14ac:dyDescent="0.25">
      <c r="AI507" s="10"/>
    </row>
    <row r="508" spans="35:35" x14ac:dyDescent="0.25">
      <c r="AI508" s="10"/>
    </row>
    <row r="509" spans="35:35" x14ac:dyDescent="0.25">
      <c r="AI509" s="10"/>
    </row>
    <row r="510" spans="35:35" x14ac:dyDescent="0.25">
      <c r="AI510" s="10"/>
    </row>
    <row r="511" spans="35:35" x14ac:dyDescent="0.25">
      <c r="AI511" s="10"/>
    </row>
    <row r="512" spans="35:35" x14ac:dyDescent="0.25">
      <c r="AI512" s="10"/>
    </row>
    <row r="513" spans="35:35" x14ac:dyDescent="0.25">
      <c r="AI513" s="10"/>
    </row>
    <row r="514" spans="35:35" x14ac:dyDescent="0.25">
      <c r="AI514" s="10"/>
    </row>
    <row r="515" spans="35:35" x14ac:dyDescent="0.25">
      <c r="AI515" s="10"/>
    </row>
    <row r="516" spans="35:35" x14ac:dyDescent="0.25">
      <c r="AI516" s="10"/>
    </row>
    <row r="517" spans="35:35" x14ac:dyDescent="0.25">
      <c r="AI517" s="10"/>
    </row>
    <row r="518" spans="35:35" x14ac:dyDescent="0.25">
      <c r="AI518" s="10"/>
    </row>
    <row r="519" spans="35:35" x14ac:dyDescent="0.25">
      <c r="AI519" s="10"/>
    </row>
    <row r="520" spans="35:35" x14ac:dyDescent="0.25">
      <c r="AI520" s="10"/>
    </row>
    <row r="521" spans="35:35" x14ac:dyDescent="0.25">
      <c r="AI521" s="10"/>
    </row>
    <row r="522" spans="35:35" x14ac:dyDescent="0.25">
      <c r="AI522" s="10"/>
    </row>
    <row r="523" spans="35:35" x14ac:dyDescent="0.25">
      <c r="AI523" s="10"/>
    </row>
    <row r="524" spans="35:35" x14ac:dyDescent="0.25">
      <c r="AI524" s="10"/>
    </row>
    <row r="525" spans="35:35" x14ac:dyDescent="0.25">
      <c r="AI525" s="10"/>
    </row>
    <row r="526" spans="35:35" x14ac:dyDescent="0.25">
      <c r="AI526" s="10"/>
    </row>
    <row r="527" spans="35:35" x14ac:dyDescent="0.25">
      <c r="AI527" s="10"/>
    </row>
    <row r="528" spans="35:35" x14ac:dyDescent="0.25">
      <c r="AI528" s="10"/>
    </row>
    <row r="529" spans="35:35" x14ac:dyDescent="0.25">
      <c r="AI529" s="10"/>
    </row>
    <row r="530" spans="35:35" x14ac:dyDescent="0.25">
      <c r="AI530" s="10"/>
    </row>
    <row r="531" spans="35:35" x14ac:dyDescent="0.25">
      <c r="AI531" s="10"/>
    </row>
    <row r="532" spans="35:35" x14ac:dyDescent="0.25">
      <c r="AI532" s="10"/>
    </row>
    <row r="533" spans="35:35" x14ac:dyDescent="0.25">
      <c r="AI533" s="10"/>
    </row>
    <row r="534" spans="35:35" x14ac:dyDescent="0.25">
      <c r="AI534" s="10"/>
    </row>
    <row r="535" spans="35:35" x14ac:dyDescent="0.25">
      <c r="AI535" s="10"/>
    </row>
    <row r="536" spans="35:35" x14ac:dyDescent="0.25">
      <c r="AI536" s="10"/>
    </row>
    <row r="537" spans="35:35" x14ac:dyDescent="0.25">
      <c r="AI537" s="10"/>
    </row>
    <row r="538" spans="35:35" x14ac:dyDescent="0.25">
      <c r="AI538" s="10"/>
    </row>
    <row r="539" spans="35:35" x14ac:dyDescent="0.25">
      <c r="AI539" s="10"/>
    </row>
    <row r="540" spans="35:35" x14ac:dyDescent="0.25">
      <c r="AI540" s="10"/>
    </row>
    <row r="541" spans="35:35" x14ac:dyDescent="0.25">
      <c r="AI541" s="10"/>
    </row>
    <row r="542" spans="35:35" x14ac:dyDescent="0.25">
      <c r="AI542" s="10"/>
    </row>
    <row r="543" spans="35:35" x14ac:dyDescent="0.25">
      <c r="AI543" s="10"/>
    </row>
    <row r="544" spans="35:35" x14ac:dyDescent="0.25">
      <c r="AI544" s="10"/>
    </row>
    <row r="545" spans="35:35" x14ac:dyDescent="0.25">
      <c r="AI545" s="10"/>
    </row>
    <row r="546" spans="35:35" x14ac:dyDescent="0.25">
      <c r="AI546" s="10"/>
    </row>
    <row r="547" spans="35:35" x14ac:dyDescent="0.25">
      <c r="AI547" s="10"/>
    </row>
    <row r="548" spans="35:35" x14ac:dyDescent="0.25">
      <c r="AI548" s="10"/>
    </row>
    <row r="549" spans="35:35" x14ac:dyDescent="0.25">
      <c r="AI549" s="10"/>
    </row>
    <row r="550" spans="35:35" x14ac:dyDescent="0.25">
      <c r="AI550" s="10"/>
    </row>
    <row r="551" spans="35:35" x14ac:dyDescent="0.25">
      <c r="AI551" s="10"/>
    </row>
    <row r="552" spans="35:35" x14ac:dyDescent="0.25">
      <c r="AI552" s="10"/>
    </row>
    <row r="553" spans="35:35" x14ac:dyDescent="0.25">
      <c r="AI553" s="10"/>
    </row>
    <row r="554" spans="35:35" x14ac:dyDescent="0.25">
      <c r="AI554" s="10"/>
    </row>
    <row r="555" spans="35:35" x14ac:dyDescent="0.25">
      <c r="AI555" s="10"/>
    </row>
    <row r="556" spans="35:35" x14ac:dyDescent="0.25">
      <c r="AI556" s="10"/>
    </row>
    <row r="557" spans="35:35" x14ac:dyDescent="0.25">
      <c r="AI557" s="10"/>
    </row>
    <row r="558" spans="35:35" x14ac:dyDescent="0.25">
      <c r="AI558" s="10"/>
    </row>
    <row r="559" spans="35:35" x14ac:dyDescent="0.25">
      <c r="AI559" s="10"/>
    </row>
    <row r="560" spans="35:35" x14ac:dyDescent="0.25">
      <c r="AI560" s="10"/>
    </row>
    <row r="561" spans="35:35" x14ac:dyDescent="0.25">
      <c r="AI561" s="10"/>
    </row>
    <row r="562" spans="35:35" x14ac:dyDescent="0.25">
      <c r="AI562" s="10"/>
    </row>
    <row r="563" spans="35:35" x14ac:dyDescent="0.25">
      <c r="AI563" s="10"/>
    </row>
    <row r="564" spans="35:35" x14ac:dyDescent="0.25">
      <c r="AI564" s="10"/>
    </row>
    <row r="565" spans="35:35" x14ac:dyDescent="0.25">
      <c r="AI565" s="10"/>
    </row>
    <row r="566" spans="35:35" x14ac:dyDescent="0.25">
      <c r="AI566" s="10"/>
    </row>
    <row r="567" spans="35:35" x14ac:dyDescent="0.25">
      <c r="AI567" s="10"/>
    </row>
    <row r="568" spans="35:35" x14ac:dyDescent="0.25">
      <c r="AI568" s="10"/>
    </row>
    <row r="569" spans="35:35" x14ac:dyDescent="0.25">
      <c r="AI569" s="10"/>
    </row>
    <row r="570" spans="35:35" x14ac:dyDescent="0.25">
      <c r="AI570" s="10"/>
    </row>
    <row r="571" spans="35:35" x14ac:dyDescent="0.25">
      <c r="AI571" s="10"/>
    </row>
    <row r="572" spans="35:35" x14ac:dyDescent="0.25">
      <c r="AI572" s="10"/>
    </row>
    <row r="573" spans="35:35" x14ac:dyDescent="0.25">
      <c r="AI573" s="10"/>
    </row>
    <row r="574" spans="35:35" x14ac:dyDescent="0.25">
      <c r="AI574" s="10"/>
    </row>
    <row r="575" spans="35:35" x14ac:dyDescent="0.25">
      <c r="AI575" s="10"/>
    </row>
    <row r="576" spans="35:35" x14ac:dyDescent="0.25">
      <c r="AI576" s="10"/>
    </row>
    <row r="577" spans="35:35" x14ac:dyDescent="0.25">
      <c r="AI577" s="10"/>
    </row>
    <row r="578" spans="35:35" x14ac:dyDescent="0.25">
      <c r="AI578" s="10"/>
    </row>
    <row r="579" spans="35:35" x14ac:dyDescent="0.25">
      <c r="AI579" s="10"/>
    </row>
    <row r="580" spans="35:35" x14ac:dyDescent="0.25">
      <c r="AI580" s="10"/>
    </row>
    <row r="581" spans="35:35" x14ac:dyDescent="0.25">
      <c r="AI581" s="10"/>
    </row>
    <row r="582" spans="35:35" x14ac:dyDescent="0.25">
      <c r="AI582" s="10"/>
    </row>
    <row r="583" spans="35:35" x14ac:dyDescent="0.25">
      <c r="AI583" s="10"/>
    </row>
    <row r="584" spans="35:35" x14ac:dyDescent="0.25">
      <c r="AI584" s="10"/>
    </row>
    <row r="585" spans="35:35" x14ac:dyDescent="0.25">
      <c r="AI585" s="10"/>
    </row>
    <row r="586" spans="35:35" x14ac:dyDescent="0.25">
      <c r="AI586" s="10"/>
    </row>
    <row r="587" spans="35:35" x14ac:dyDescent="0.25">
      <c r="AI587" s="10"/>
    </row>
    <row r="588" spans="35:35" x14ac:dyDescent="0.25">
      <c r="AI588" s="10"/>
    </row>
    <row r="589" spans="35:35" x14ac:dyDescent="0.25">
      <c r="AI589" s="10"/>
    </row>
    <row r="590" spans="35:35" x14ac:dyDescent="0.25">
      <c r="AI590" s="10"/>
    </row>
    <row r="591" spans="35:35" x14ac:dyDescent="0.25">
      <c r="AI591" s="10"/>
    </row>
    <row r="592" spans="35:35" x14ac:dyDescent="0.25">
      <c r="AI592" s="10"/>
    </row>
    <row r="593" spans="35:35" x14ac:dyDescent="0.25">
      <c r="AI593" s="10"/>
    </row>
    <row r="594" spans="35:35" x14ac:dyDescent="0.25">
      <c r="AI594" s="10"/>
    </row>
    <row r="595" spans="35:35" x14ac:dyDescent="0.25">
      <c r="AI595" s="10"/>
    </row>
    <row r="596" spans="35:35" x14ac:dyDescent="0.25">
      <c r="AI596" s="10"/>
    </row>
    <row r="597" spans="35:35" x14ac:dyDescent="0.25">
      <c r="AI597" s="10"/>
    </row>
    <row r="598" spans="35:35" x14ac:dyDescent="0.25">
      <c r="AI598" s="10"/>
    </row>
    <row r="599" spans="35:35" x14ac:dyDescent="0.25">
      <c r="AI599" s="10"/>
    </row>
    <row r="600" spans="35:35" x14ac:dyDescent="0.25">
      <c r="AI600" s="10"/>
    </row>
    <row r="601" spans="35:35" x14ac:dyDescent="0.25">
      <c r="AI601" s="10"/>
    </row>
    <row r="602" spans="35:35" x14ac:dyDescent="0.25">
      <c r="AI602" s="10"/>
    </row>
    <row r="603" spans="35:35" x14ac:dyDescent="0.25">
      <c r="AI603" s="10"/>
    </row>
    <row r="604" spans="35:35" x14ac:dyDescent="0.25">
      <c r="AI604" s="10"/>
    </row>
    <row r="605" spans="35:35" x14ac:dyDescent="0.25">
      <c r="AI605" s="10"/>
    </row>
    <row r="606" spans="35:35" x14ac:dyDescent="0.25">
      <c r="AI606" s="10"/>
    </row>
    <row r="607" spans="35:35" x14ac:dyDescent="0.25">
      <c r="AI607" s="10"/>
    </row>
    <row r="608" spans="35:35" x14ac:dyDescent="0.25">
      <c r="AI608" s="10"/>
    </row>
    <row r="609" spans="35:35" x14ac:dyDescent="0.25">
      <c r="AI609" s="10"/>
    </row>
    <row r="610" spans="35:35" x14ac:dyDescent="0.25">
      <c r="AI610" s="10"/>
    </row>
    <row r="611" spans="35:35" x14ac:dyDescent="0.25">
      <c r="AI611" s="10"/>
    </row>
    <row r="612" spans="35:35" x14ac:dyDescent="0.25">
      <c r="AI612" s="10"/>
    </row>
    <row r="613" spans="35:35" x14ac:dyDescent="0.25">
      <c r="AI613" s="10"/>
    </row>
    <row r="614" spans="35:35" x14ac:dyDescent="0.25">
      <c r="AI614" s="10"/>
    </row>
    <row r="615" spans="35:35" x14ac:dyDescent="0.25">
      <c r="AI615" s="10"/>
    </row>
    <row r="616" spans="35:35" x14ac:dyDescent="0.25">
      <c r="AI616" s="10"/>
    </row>
    <row r="617" spans="35:35" x14ac:dyDescent="0.25">
      <c r="AI617" s="10"/>
    </row>
    <row r="618" spans="35:35" x14ac:dyDescent="0.25">
      <c r="AI618" s="10"/>
    </row>
    <row r="619" spans="35:35" x14ac:dyDescent="0.25">
      <c r="AI619" s="10"/>
    </row>
    <row r="620" spans="35:35" x14ac:dyDescent="0.25">
      <c r="AI620" s="10"/>
    </row>
    <row r="621" spans="35:35" x14ac:dyDescent="0.25">
      <c r="AI621" s="10"/>
    </row>
    <row r="622" spans="35:35" x14ac:dyDescent="0.25">
      <c r="AI622" s="10"/>
    </row>
    <row r="623" spans="35:35" x14ac:dyDescent="0.25">
      <c r="AI623" s="10"/>
    </row>
    <row r="624" spans="35:35" x14ac:dyDescent="0.25">
      <c r="AI624" s="10"/>
    </row>
    <row r="625" spans="35:35" x14ac:dyDescent="0.25">
      <c r="AI625" s="10"/>
    </row>
    <row r="626" spans="35:35" x14ac:dyDescent="0.25">
      <c r="AI626" s="10"/>
    </row>
    <row r="627" spans="35:35" x14ac:dyDescent="0.25">
      <c r="AI627" s="10"/>
    </row>
    <row r="628" spans="35:35" x14ac:dyDescent="0.25">
      <c r="AI628" s="10"/>
    </row>
    <row r="629" spans="35:35" x14ac:dyDescent="0.25">
      <c r="AI629" s="10"/>
    </row>
    <row r="630" spans="35:35" x14ac:dyDescent="0.25">
      <c r="AI630" s="10"/>
    </row>
    <row r="631" spans="35:35" x14ac:dyDescent="0.25">
      <c r="AI631" s="10"/>
    </row>
    <row r="632" spans="35:35" x14ac:dyDescent="0.25">
      <c r="AI632" s="10"/>
    </row>
    <row r="633" spans="35:35" x14ac:dyDescent="0.25">
      <c r="AI633" s="10"/>
    </row>
    <row r="634" spans="35:35" x14ac:dyDescent="0.25">
      <c r="AI634" s="10"/>
    </row>
    <row r="635" spans="35:35" x14ac:dyDescent="0.25">
      <c r="AI635" s="10"/>
    </row>
    <row r="636" spans="35:35" x14ac:dyDescent="0.25">
      <c r="AI636" s="10"/>
    </row>
    <row r="637" spans="35:35" x14ac:dyDescent="0.25">
      <c r="AI637" s="10"/>
    </row>
    <row r="638" spans="35:35" x14ac:dyDescent="0.25">
      <c r="AI638" s="10"/>
    </row>
    <row r="639" spans="35:35" x14ac:dyDescent="0.25">
      <c r="AI639" s="10"/>
    </row>
    <row r="640" spans="35:35" x14ac:dyDescent="0.25">
      <c r="AI640" s="10"/>
    </row>
    <row r="641" spans="35:35" x14ac:dyDescent="0.25">
      <c r="AI641" s="10"/>
    </row>
    <row r="642" spans="35:35" x14ac:dyDescent="0.25">
      <c r="AI642" s="10"/>
    </row>
    <row r="643" spans="35:35" x14ac:dyDescent="0.25">
      <c r="AI643" s="10"/>
    </row>
    <row r="644" spans="35:35" x14ac:dyDescent="0.25">
      <c r="AI644" s="10"/>
    </row>
    <row r="645" spans="35:35" x14ac:dyDescent="0.25">
      <c r="AI645" s="10"/>
    </row>
    <row r="646" spans="35:35" x14ac:dyDescent="0.25">
      <c r="AI646" s="10"/>
    </row>
    <row r="647" spans="35:35" x14ac:dyDescent="0.25">
      <c r="AI647" s="10"/>
    </row>
    <row r="648" spans="35:35" x14ac:dyDescent="0.25">
      <c r="AI648" s="10"/>
    </row>
    <row r="649" spans="35:35" x14ac:dyDescent="0.25">
      <c r="AI649" s="10"/>
    </row>
    <row r="650" spans="35:35" x14ac:dyDescent="0.25">
      <c r="AI650" s="10"/>
    </row>
    <row r="651" spans="35:35" x14ac:dyDescent="0.25">
      <c r="AI651" s="10"/>
    </row>
    <row r="652" spans="35:35" x14ac:dyDescent="0.25">
      <c r="AI652" s="10"/>
    </row>
    <row r="653" spans="35:35" x14ac:dyDescent="0.25">
      <c r="AI653" s="10"/>
    </row>
    <row r="654" spans="35:35" x14ac:dyDescent="0.25">
      <c r="AI654" s="10"/>
    </row>
    <row r="655" spans="35:35" x14ac:dyDescent="0.25">
      <c r="AI655" s="10"/>
    </row>
    <row r="656" spans="35:35" x14ac:dyDescent="0.25">
      <c r="AI656" s="10"/>
    </row>
    <row r="657" spans="35:35" x14ac:dyDescent="0.25">
      <c r="AI657" s="10"/>
    </row>
    <row r="658" spans="35:35" x14ac:dyDescent="0.25">
      <c r="AI658" s="10"/>
    </row>
    <row r="659" spans="35:35" x14ac:dyDescent="0.25">
      <c r="AI659" s="10"/>
    </row>
    <row r="660" spans="35:35" x14ac:dyDescent="0.25">
      <c r="AI660" s="10"/>
    </row>
    <row r="661" spans="35:35" x14ac:dyDescent="0.25">
      <c r="AI661" s="10"/>
    </row>
    <row r="662" spans="35:35" x14ac:dyDescent="0.25">
      <c r="AI662" s="10"/>
    </row>
    <row r="663" spans="35:35" x14ac:dyDescent="0.25">
      <c r="AI663" s="10"/>
    </row>
    <row r="664" spans="35:35" x14ac:dyDescent="0.25">
      <c r="AI664" s="10"/>
    </row>
    <row r="665" spans="35:35" x14ac:dyDescent="0.25">
      <c r="AI665" s="10"/>
    </row>
    <row r="666" spans="35:35" x14ac:dyDescent="0.25">
      <c r="AI666" s="10"/>
    </row>
    <row r="667" spans="35:35" x14ac:dyDescent="0.25">
      <c r="AI667" s="10"/>
    </row>
    <row r="668" spans="35:35" x14ac:dyDescent="0.25">
      <c r="AI668" s="10"/>
    </row>
    <row r="669" spans="35:35" x14ac:dyDescent="0.25">
      <c r="AI669" s="10"/>
    </row>
    <row r="670" spans="35:35" x14ac:dyDescent="0.25">
      <c r="AI670" s="10"/>
    </row>
    <row r="671" spans="35:35" x14ac:dyDescent="0.25">
      <c r="AI671" s="10"/>
    </row>
    <row r="672" spans="35:35" x14ac:dyDescent="0.25">
      <c r="AI672" s="10"/>
    </row>
    <row r="673" spans="35:35" x14ac:dyDescent="0.25">
      <c r="AI673" s="10"/>
    </row>
    <row r="674" spans="35:35" x14ac:dyDescent="0.25">
      <c r="AI674" s="10"/>
    </row>
    <row r="675" spans="35:35" x14ac:dyDescent="0.25">
      <c r="AI675" s="10"/>
    </row>
    <row r="676" spans="35:35" x14ac:dyDescent="0.25">
      <c r="AI676" s="10"/>
    </row>
    <row r="677" spans="35:35" x14ac:dyDescent="0.25">
      <c r="AI677" s="10"/>
    </row>
    <row r="678" spans="35:35" x14ac:dyDescent="0.25">
      <c r="AI678" s="10"/>
    </row>
    <row r="679" spans="35:35" x14ac:dyDescent="0.25">
      <c r="AI679" s="10"/>
    </row>
    <row r="680" spans="35:35" x14ac:dyDescent="0.25">
      <c r="AI680" s="10"/>
    </row>
    <row r="681" spans="35:35" x14ac:dyDescent="0.25">
      <c r="AI681" s="10"/>
    </row>
    <row r="682" spans="35:35" x14ac:dyDescent="0.25">
      <c r="AI682" s="10"/>
    </row>
    <row r="683" spans="35:35" x14ac:dyDescent="0.25">
      <c r="AI683" s="10"/>
    </row>
    <row r="684" spans="35:35" x14ac:dyDescent="0.25">
      <c r="AI684" s="10"/>
    </row>
    <row r="685" spans="35:35" x14ac:dyDescent="0.25">
      <c r="AI685" s="10"/>
    </row>
    <row r="686" spans="35:35" x14ac:dyDescent="0.25">
      <c r="AI686" s="10"/>
    </row>
    <row r="687" spans="35:35" x14ac:dyDescent="0.25">
      <c r="AI687" s="10"/>
    </row>
    <row r="688" spans="35:35" x14ac:dyDescent="0.25">
      <c r="AI688" s="10"/>
    </row>
    <row r="689" spans="35:35" x14ac:dyDescent="0.25">
      <c r="AI689" s="10"/>
    </row>
    <row r="690" spans="35:35" x14ac:dyDescent="0.25">
      <c r="AI690" s="10"/>
    </row>
    <row r="691" spans="35:35" x14ac:dyDescent="0.25">
      <c r="AI691" s="10"/>
    </row>
    <row r="692" spans="35:35" x14ac:dyDescent="0.25">
      <c r="AI692" s="10"/>
    </row>
    <row r="693" spans="35:35" x14ac:dyDescent="0.25">
      <c r="AI693" s="10"/>
    </row>
    <row r="694" spans="35:35" x14ac:dyDescent="0.25">
      <c r="AI694" s="10"/>
    </row>
    <row r="695" spans="35:35" x14ac:dyDescent="0.25">
      <c r="AI695" s="10"/>
    </row>
    <row r="696" spans="35:35" x14ac:dyDescent="0.25">
      <c r="AI696" s="10"/>
    </row>
    <row r="697" spans="35:35" x14ac:dyDescent="0.25">
      <c r="AI697" s="10"/>
    </row>
    <row r="698" spans="35:35" x14ac:dyDescent="0.25">
      <c r="AI698" s="10"/>
    </row>
    <row r="699" spans="35:35" x14ac:dyDescent="0.25">
      <c r="AI699" s="10"/>
    </row>
    <row r="700" spans="35:35" x14ac:dyDescent="0.25">
      <c r="AI700" s="10"/>
    </row>
    <row r="701" spans="35:35" x14ac:dyDescent="0.25">
      <c r="AI701" s="10"/>
    </row>
    <row r="702" spans="35:35" x14ac:dyDescent="0.25">
      <c r="AI702" s="10"/>
    </row>
    <row r="703" spans="35:35" x14ac:dyDescent="0.25">
      <c r="AI703" s="10"/>
    </row>
    <row r="704" spans="35:35" x14ac:dyDescent="0.25">
      <c r="AI704" s="10"/>
    </row>
    <row r="705" spans="35:35" x14ac:dyDescent="0.25">
      <c r="AI705" s="10"/>
    </row>
    <row r="706" spans="35:35" x14ac:dyDescent="0.25">
      <c r="AI706" s="10"/>
    </row>
    <row r="707" spans="35:35" x14ac:dyDescent="0.25">
      <c r="AI707" s="10"/>
    </row>
    <row r="708" spans="35:35" x14ac:dyDescent="0.25">
      <c r="AI708" s="10"/>
    </row>
    <row r="709" spans="35:35" x14ac:dyDescent="0.25">
      <c r="AI709" s="10"/>
    </row>
    <row r="710" spans="35:35" x14ac:dyDescent="0.25">
      <c r="AI710" s="10"/>
    </row>
    <row r="711" spans="35:35" x14ac:dyDescent="0.25">
      <c r="AI711" s="10"/>
    </row>
    <row r="712" spans="35:35" x14ac:dyDescent="0.25">
      <c r="AI712" s="10"/>
    </row>
    <row r="713" spans="35:35" x14ac:dyDescent="0.25">
      <c r="AI713" s="10"/>
    </row>
    <row r="714" spans="35:35" x14ac:dyDescent="0.25">
      <c r="AI714" s="10"/>
    </row>
    <row r="715" spans="35:35" x14ac:dyDescent="0.25">
      <c r="AI715" s="10"/>
    </row>
    <row r="716" spans="35:35" x14ac:dyDescent="0.25">
      <c r="AI716" s="10"/>
    </row>
    <row r="717" spans="35:35" x14ac:dyDescent="0.25">
      <c r="AI717" s="10"/>
    </row>
    <row r="718" spans="35:35" x14ac:dyDescent="0.25">
      <c r="AI718" s="10"/>
    </row>
    <row r="719" spans="35:35" x14ac:dyDescent="0.25">
      <c r="AI719" s="10"/>
    </row>
    <row r="720" spans="35:35" x14ac:dyDescent="0.25">
      <c r="AI720" s="10"/>
    </row>
    <row r="721" spans="35:35" x14ac:dyDescent="0.25">
      <c r="AI721" s="10"/>
    </row>
    <row r="722" spans="35:35" x14ac:dyDescent="0.25">
      <c r="AI722" s="10"/>
    </row>
    <row r="723" spans="35:35" x14ac:dyDescent="0.25">
      <c r="AI723" s="10"/>
    </row>
    <row r="724" spans="35:35" x14ac:dyDescent="0.25">
      <c r="AI724" s="10"/>
    </row>
    <row r="725" spans="35:35" x14ac:dyDescent="0.25">
      <c r="AI725" s="10"/>
    </row>
    <row r="726" spans="35:35" x14ac:dyDescent="0.25">
      <c r="AI726" s="10"/>
    </row>
    <row r="727" spans="35:35" x14ac:dyDescent="0.25">
      <c r="AI727" s="10"/>
    </row>
    <row r="728" spans="35:35" x14ac:dyDescent="0.25">
      <c r="AI728" s="10"/>
    </row>
    <row r="729" spans="35:35" x14ac:dyDescent="0.25">
      <c r="AI729" s="10"/>
    </row>
    <row r="730" spans="35:35" x14ac:dyDescent="0.25">
      <c r="AI730" s="10"/>
    </row>
    <row r="731" spans="35:35" x14ac:dyDescent="0.25">
      <c r="AI731" s="10"/>
    </row>
    <row r="732" spans="35:35" x14ac:dyDescent="0.25">
      <c r="AI732" s="10"/>
    </row>
    <row r="733" spans="35:35" x14ac:dyDescent="0.25">
      <c r="AI733" s="10"/>
    </row>
    <row r="734" spans="35:35" x14ac:dyDescent="0.25">
      <c r="AI734" s="10"/>
    </row>
    <row r="735" spans="35:35" x14ac:dyDescent="0.25">
      <c r="AI735" s="10"/>
    </row>
    <row r="736" spans="35:35" x14ac:dyDescent="0.25">
      <c r="AI736" s="10"/>
    </row>
    <row r="737" spans="35:35" x14ac:dyDescent="0.25">
      <c r="AI737" s="10"/>
    </row>
    <row r="738" spans="35:35" x14ac:dyDescent="0.25">
      <c r="AI738" s="10"/>
    </row>
    <row r="739" spans="35:35" x14ac:dyDescent="0.25">
      <c r="AI739" s="10"/>
    </row>
    <row r="740" spans="35:35" x14ac:dyDescent="0.25">
      <c r="AI740" s="10"/>
    </row>
    <row r="741" spans="35:35" x14ac:dyDescent="0.25">
      <c r="AI741" s="10"/>
    </row>
    <row r="742" spans="35:35" x14ac:dyDescent="0.25">
      <c r="AI742" s="10"/>
    </row>
    <row r="743" spans="35:35" x14ac:dyDescent="0.25">
      <c r="AI743" s="10"/>
    </row>
    <row r="744" spans="35:35" x14ac:dyDescent="0.25">
      <c r="AI744" s="10"/>
    </row>
    <row r="745" spans="35:35" x14ac:dyDescent="0.25">
      <c r="AI745" s="10"/>
    </row>
    <row r="746" spans="35:35" x14ac:dyDescent="0.25">
      <c r="AI746" s="10"/>
    </row>
    <row r="747" spans="35:35" x14ac:dyDescent="0.25">
      <c r="AI747" s="10"/>
    </row>
    <row r="748" spans="35:35" x14ac:dyDescent="0.25">
      <c r="AI748" s="10"/>
    </row>
    <row r="749" spans="35:35" x14ac:dyDescent="0.25">
      <c r="AI749" s="10"/>
    </row>
    <row r="750" spans="35:35" x14ac:dyDescent="0.25">
      <c r="AI750" s="10"/>
    </row>
    <row r="751" spans="35:35" x14ac:dyDescent="0.25">
      <c r="AI751" s="10"/>
    </row>
    <row r="752" spans="35:35" x14ac:dyDescent="0.25">
      <c r="AI752" s="10"/>
    </row>
    <row r="753" spans="35:35" x14ac:dyDescent="0.25">
      <c r="AI753" s="10"/>
    </row>
    <row r="754" spans="35:35" x14ac:dyDescent="0.25">
      <c r="AI754" s="10"/>
    </row>
    <row r="755" spans="35:35" x14ac:dyDescent="0.25">
      <c r="AI755" s="10"/>
    </row>
    <row r="756" spans="35:35" x14ac:dyDescent="0.25">
      <c r="AI756" s="10"/>
    </row>
    <row r="757" spans="35:35" x14ac:dyDescent="0.25">
      <c r="AI757" s="10"/>
    </row>
    <row r="758" spans="35:35" x14ac:dyDescent="0.25">
      <c r="AI758" s="10"/>
    </row>
    <row r="759" spans="35:35" x14ac:dyDescent="0.25">
      <c r="AI759" s="10"/>
    </row>
    <row r="760" spans="35:35" x14ac:dyDescent="0.25">
      <c r="AI760" s="10"/>
    </row>
    <row r="761" spans="35:35" x14ac:dyDescent="0.25">
      <c r="AI761" s="10"/>
    </row>
    <row r="762" spans="35:35" x14ac:dyDescent="0.25">
      <c r="AI762" s="10"/>
    </row>
    <row r="763" spans="35:35" x14ac:dyDescent="0.25">
      <c r="AI763" s="10"/>
    </row>
    <row r="764" spans="35:35" x14ac:dyDescent="0.25">
      <c r="AI764" s="10"/>
    </row>
    <row r="765" spans="35:35" x14ac:dyDescent="0.25">
      <c r="AI765" s="10"/>
    </row>
    <row r="766" spans="35:35" x14ac:dyDescent="0.25">
      <c r="AI766" s="10"/>
    </row>
    <row r="767" spans="35:35" x14ac:dyDescent="0.25">
      <c r="AI767" s="10"/>
    </row>
    <row r="768" spans="35:35" x14ac:dyDescent="0.25">
      <c r="AI768" s="10"/>
    </row>
    <row r="769" spans="35:35" x14ac:dyDescent="0.25">
      <c r="AI769" s="10"/>
    </row>
    <row r="770" spans="35:35" x14ac:dyDescent="0.25">
      <c r="AI770" s="10"/>
    </row>
    <row r="771" spans="35:35" x14ac:dyDescent="0.25">
      <c r="AI771" s="10"/>
    </row>
    <row r="772" spans="35:35" x14ac:dyDescent="0.25">
      <c r="AI772" s="10"/>
    </row>
    <row r="773" spans="35:35" x14ac:dyDescent="0.25">
      <c r="AI773" s="10"/>
    </row>
    <row r="774" spans="35:35" x14ac:dyDescent="0.25">
      <c r="AI774" s="10"/>
    </row>
    <row r="775" spans="35:35" x14ac:dyDescent="0.25">
      <c r="AI775" s="10"/>
    </row>
    <row r="776" spans="35:35" x14ac:dyDescent="0.25">
      <c r="AI776" s="10"/>
    </row>
    <row r="777" spans="35:35" x14ac:dyDescent="0.25">
      <c r="AI777" s="10"/>
    </row>
    <row r="778" spans="35:35" x14ac:dyDescent="0.25">
      <c r="AI778" s="10"/>
    </row>
    <row r="779" spans="35:35" x14ac:dyDescent="0.25">
      <c r="AI779" s="10"/>
    </row>
    <row r="780" spans="35:35" x14ac:dyDescent="0.25">
      <c r="AI780" s="10"/>
    </row>
    <row r="781" spans="35:35" x14ac:dyDescent="0.25">
      <c r="AI781" s="10"/>
    </row>
    <row r="782" spans="35:35" x14ac:dyDescent="0.25">
      <c r="AI782" s="10"/>
    </row>
    <row r="783" spans="35:35" x14ac:dyDescent="0.25">
      <c r="AI783" s="10"/>
    </row>
    <row r="784" spans="35:35" x14ac:dyDescent="0.25">
      <c r="AI784" s="10"/>
    </row>
    <row r="785" spans="35:35" x14ac:dyDescent="0.25">
      <c r="AI785" s="10"/>
    </row>
    <row r="786" spans="35:35" x14ac:dyDescent="0.25">
      <c r="AI786" s="10"/>
    </row>
    <row r="787" spans="35:35" x14ac:dyDescent="0.25">
      <c r="AI787" s="10"/>
    </row>
    <row r="788" spans="35:35" x14ac:dyDescent="0.25">
      <c r="AI788" s="10"/>
    </row>
    <row r="789" spans="35:35" x14ac:dyDescent="0.25">
      <c r="AI789" s="10"/>
    </row>
    <row r="790" spans="35:35" x14ac:dyDescent="0.25">
      <c r="AI790" s="10"/>
    </row>
    <row r="791" spans="35:35" x14ac:dyDescent="0.25">
      <c r="AI791" s="10"/>
    </row>
    <row r="792" spans="35:35" x14ac:dyDescent="0.25">
      <c r="AI792" s="10"/>
    </row>
    <row r="793" spans="35:35" x14ac:dyDescent="0.25">
      <c r="AI793" s="10"/>
    </row>
    <row r="794" spans="35:35" x14ac:dyDescent="0.25">
      <c r="AI794" s="10"/>
    </row>
    <row r="795" spans="35:35" x14ac:dyDescent="0.25">
      <c r="AI795" s="10"/>
    </row>
    <row r="796" spans="35:35" x14ac:dyDescent="0.25">
      <c r="AI796" s="10"/>
    </row>
    <row r="797" spans="35:35" x14ac:dyDescent="0.25">
      <c r="AI797" s="10"/>
    </row>
    <row r="798" spans="35:35" x14ac:dyDescent="0.25">
      <c r="AI798" s="10"/>
    </row>
    <row r="799" spans="35:35" x14ac:dyDescent="0.25">
      <c r="AI799" s="10"/>
    </row>
    <row r="800" spans="35:35" x14ac:dyDescent="0.25">
      <c r="AI800" s="10"/>
    </row>
    <row r="801" spans="35:35" x14ac:dyDescent="0.25">
      <c r="AI801" s="10"/>
    </row>
    <row r="802" spans="35:35" x14ac:dyDescent="0.25">
      <c r="AI802" s="10"/>
    </row>
    <row r="803" spans="35:35" x14ac:dyDescent="0.25">
      <c r="AI803" s="10"/>
    </row>
    <row r="804" spans="35:35" x14ac:dyDescent="0.25">
      <c r="AI804" s="10"/>
    </row>
    <row r="805" spans="35:35" x14ac:dyDescent="0.25">
      <c r="AI805" s="10"/>
    </row>
    <row r="806" spans="35:35" x14ac:dyDescent="0.25">
      <c r="AI806" s="10"/>
    </row>
    <row r="807" spans="35:35" x14ac:dyDescent="0.25">
      <c r="AI807" s="10"/>
    </row>
    <row r="808" spans="35:35" x14ac:dyDescent="0.25">
      <c r="AI808" s="10"/>
    </row>
    <row r="809" spans="35:35" x14ac:dyDescent="0.25">
      <c r="AI809" s="10"/>
    </row>
    <row r="810" spans="35:35" x14ac:dyDescent="0.25">
      <c r="AI810" s="10"/>
    </row>
    <row r="811" spans="35:35" x14ac:dyDescent="0.25">
      <c r="AI811" s="10"/>
    </row>
    <row r="812" spans="35:35" x14ac:dyDescent="0.25">
      <c r="AI812" s="10"/>
    </row>
    <row r="813" spans="35:35" x14ac:dyDescent="0.25">
      <c r="AI813" s="10"/>
    </row>
    <row r="814" spans="35:35" x14ac:dyDescent="0.25">
      <c r="AI814" s="10"/>
    </row>
    <row r="815" spans="35:35" x14ac:dyDescent="0.25">
      <c r="AI815" s="10"/>
    </row>
    <row r="816" spans="35:35" x14ac:dyDescent="0.25">
      <c r="AI816" s="10"/>
    </row>
    <row r="817" spans="35:35" x14ac:dyDescent="0.25">
      <c r="AI817" s="10"/>
    </row>
    <row r="818" spans="35:35" x14ac:dyDescent="0.25">
      <c r="AI818" s="10"/>
    </row>
    <row r="819" spans="35:35" x14ac:dyDescent="0.25">
      <c r="AI819" s="10"/>
    </row>
    <row r="820" spans="35:35" x14ac:dyDescent="0.25">
      <c r="AI820" s="10"/>
    </row>
    <row r="821" spans="35:35" x14ac:dyDescent="0.25">
      <c r="AI821" s="10"/>
    </row>
    <row r="822" spans="35:35" x14ac:dyDescent="0.25">
      <c r="AI822" s="10"/>
    </row>
    <row r="823" spans="35:35" x14ac:dyDescent="0.25">
      <c r="AI823" s="10"/>
    </row>
    <row r="824" spans="35:35" x14ac:dyDescent="0.25">
      <c r="AI824" s="10"/>
    </row>
    <row r="825" spans="35:35" x14ac:dyDescent="0.25">
      <c r="AI825" s="10"/>
    </row>
    <row r="826" spans="35:35" x14ac:dyDescent="0.25">
      <c r="AI826" s="10"/>
    </row>
    <row r="827" spans="35:35" x14ac:dyDescent="0.25">
      <c r="AI827" s="10"/>
    </row>
    <row r="828" spans="35:35" x14ac:dyDescent="0.25">
      <c r="AI828" s="10"/>
    </row>
    <row r="829" spans="35:35" x14ac:dyDescent="0.25">
      <c r="AI829" s="10"/>
    </row>
    <row r="830" spans="35:35" x14ac:dyDescent="0.25">
      <c r="AI830" s="10"/>
    </row>
    <row r="831" spans="35:35" x14ac:dyDescent="0.25">
      <c r="AI831" s="10"/>
    </row>
    <row r="832" spans="35:35" x14ac:dyDescent="0.25">
      <c r="AI832" s="10"/>
    </row>
    <row r="833" spans="35:35" x14ac:dyDescent="0.25">
      <c r="AI833" s="10"/>
    </row>
    <row r="834" spans="35:35" x14ac:dyDescent="0.25">
      <c r="AI834" s="10"/>
    </row>
    <row r="835" spans="35:35" x14ac:dyDescent="0.25">
      <c r="AI835" s="10"/>
    </row>
    <row r="836" spans="35:35" x14ac:dyDescent="0.25">
      <c r="AI836" s="10"/>
    </row>
    <row r="837" spans="35:35" x14ac:dyDescent="0.25">
      <c r="AI837" s="10"/>
    </row>
    <row r="838" spans="35:35" x14ac:dyDescent="0.25">
      <c r="AI838" s="10"/>
    </row>
    <row r="839" spans="35:35" x14ac:dyDescent="0.25">
      <c r="AI839" s="10"/>
    </row>
    <row r="840" spans="35:35" x14ac:dyDescent="0.25">
      <c r="AI840" s="10"/>
    </row>
    <row r="841" spans="35:35" x14ac:dyDescent="0.25">
      <c r="AI841" s="10"/>
    </row>
    <row r="842" spans="35:35" x14ac:dyDescent="0.25">
      <c r="AI842" s="10"/>
    </row>
    <row r="843" spans="35:35" x14ac:dyDescent="0.25">
      <c r="AI843" s="10"/>
    </row>
    <row r="844" spans="35:35" x14ac:dyDescent="0.25">
      <c r="AI844" s="10"/>
    </row>
    <row r="845" spans="35:35" x14ac:dyDescent="0.25">
      <c r="AI845" s="10"/>
    </row>
    <row r="846" spans="35:35" x14ac:dyDescent="0.25">
      <c r="AI846" s="10"/>
    </row>
    <row r="847" spans="35:35" x14ac:dyDescent="0.25">
      <c r="AI847" s="10"/>
    </row>
    <row r="848" spans="35:35" x14ac:dyDescent="0.25">
      <c r="AI848" s="10"/>
    </row>
    <row r="849" spans="35:35" x14ac:dyDescent="0.25">
      <c r="AI849" s="10"/>
    </row>
    <row r="850" spans="35:35" x14ac:dyDescent="0.25">
      <c r="AI850" s="10"/>
    </row>
    <row r="851" spans="35:35" x14ac:dyDescent="0.25">
      <c r="AI851" s="10"/>
    </row>
    <row r="852" spans="35:35" x14ac:dyDescent="0.25">
      <c r="AI852" s="10"/>
    </row>
    <row r="853" spans="35:35" x14ac:dyDescent="0.25">
      <c r="AI853" s="10"/>
    </row>
    <row r="854" spans="35:35" x14ac:dyDescent="0.25">
      <c r="AI854" s="10"/>
    </row>
    <row r="855" spans="35:35" x14ac:dyDescent="0.25">
      <c r="AI855" s="10"/>
    </row>
    <row r="856" spans="35:35" x14ac:dyDescent="0.25">
      <c r="AI856" s="10"/>
    </row>
    <row r="857" spans="35:35" x14ac:dyDescent="0.25">
      <c r="AI857" s="10"/>
    </row>
    <row r="858" spans="35:35" x14ac:dyDescent="0.25">
      <c r="AI858" s="10"/>
    </row>
    <row r="859" spans="35:35" x14ac:dyDescent="0.25">
      <c r="AI859" s="10"/>
    </row>
    <row r="860" spans="35:35" x14ac:dyDescent="0.25">
      <c r="AI860" s="10"/>
    </row>
    <row r="861" spans="35:35" x14ac:dyDescent="0.25">
      <c r="AI861" s="10"/>
    </row>
    <row r="862" spans="35:35" x14ac:dyDescent="0.25">
      <c r="AI862" s="10"/>
    </row>
    <row r="863" spans="35:35" x14ac:dyDescent="0.25">
      <c r="AI863" s="10"/>
    </row>
    <row r="864" spans="35:35" x14ac:dyDescent="0.25">
      <c r="AI864" s="10"/>
    </row>
    <row r="865" spans="35:35" x14ac:dyDescent="0.25">
      <c r="AI865" s="10"/>
    </row>
    <row r="866" spans="35:35" x14ac:dyDescent="0.25">
      <c r="AI866" s="10"/>
    </row>
    <row r="867" spans="35:35" x14ac:dyDescent="0.25">
      <c r="AI867" s="10"/>
    </row>
    <row r="868" spans="35:35" x14ac:dyDescent="0.25">
      <c r="AI868" s="10"/>
    </row>
    <row r="869" spans="35:35" x14ac:dyDescent="0.25">
      <c r="AI869" s="10"/>
    </row>
    <row r="870" spans="35:35" x14ac:dyDescent="0.25">
      <c r="AI870" s="10"/>
    </row>
    <row r="871" spans="35:35" x14ac:dyDescent="0.25">
      <c r="AI871" s="10"/>
    </row>
    <row r="872" spans="35:35" x14ac:dyDescent="0.25">
      <c r="AI872" s="10"/>
    </row>
    <row r="873" spans="35:35" x14ac:dyDescent="0.25">
      <c r="AI873" s="10"/>
    </row>
    <row r="874" spans="35:35" x14ac:dyDescent="0.25">
      <c r="AI874" s="10"/>
    </row>
    <row r="875" spans="35:35" x14ac:dyDescent="0.25">
      <c r="AI875" s="10"/>
    </row>
    <row r="876" spans="35:35" x14ac:dyDescent="0.25">
      <c r="AI876" s="10"/>
    </row>
    <row r="877" spans="35:35" x14ac:dyDescent="0.25">
      <c r="AI877" s="10"/>
    </row>
    <row r="878" spans="35:35" x14ac:dyDescent="0.25">
      <c r="AI878" s="10"/>
    </row>
    <row r="879" spans="35:35" x14ac:dyDescent="0.25">
      <c r="AI879" s="10"/>
    </row>
    <row r="880" spans="35:35" x14ac:dyDescent="0.25">
      <c r="AI880" s="10"/>
    </row>
    <row r="881" spans="35:35" x14ac:dyDescent="0.25">
      <c r="AI881" s="10"/>
    </row>
    <row r="882" spans="35:35" x14ac:dyDescent="0.25">
      <c r="AI882" s="10"/>
    </row>
    <row r="883" spans="35:35" x14ac:dyDescent="0.25">
      <c r="AI883" s="10"/>
    </row>
    <row r="884" spans="35:35" x14ac:dyDescent="0.25">
      <c r="AI884" s="10"/>
    </row>
    <row r="885" spans="35:35" x14ac:dyDescent="0.25">
      <c r="AI885" s="10"/>
    </row>
    <row r="886" spans="35:35" x14ac:dyDescent="0.25">
      <c r="AI886" s="10"/>
    </row>
    <row r="887" spans="35:35" x14ac:dyDescent="0.25">
      <c r="AI887" s="10"/>
    </row>
    <row r="888" spans="35:35" x14ac:dyDescent="0.25">
      <c r="AI888" s="10"/>
    </row>
    <row r="889" spans="35:35" x14ac:dyDescent="0.25">
      <c r="AI889" s="10"/>
    </row>
    <row r="890" spans="35:35" x14ac:dyDescent="0.25">
      <c r="AI890" s="10"/>
    </row>
    <row r="891" spans="35:35" x14ac:dyDescent="0.25">
      <c r="AI891" s="10"/>
    </row>
    <row r="892" spans="35:35" x14ac:dyDescent="0.25">
      <c r="AI892" s="10"/>
    </row>
    <row r="893" spans="35:35" x14ac:dyDescent="0.25">
      <c r="AI893" s="10"/>
    </row>
    <row r="894" spans="35:35" x14ac:dyDescent="0.25">
      <c r="AI894" s="10"/>
    </row>
    <row r="895" spans="35:35" x14ac:dyDescent="0.25">
      <c r="AI895" s="10"/>
    </row>
    <row r="896" spans="35:35" x14ac:dyDescent="0.25">
      <c r="AI896" s="10"/>
    </row>
    <row r="897" spans="35:35" x14ac:dyDescent="0.25">
      <c r="AI897" s="10"/>
    </row>
    <row r="898" spans="35:35" x14ac:dyDescent="0.25">
      <c r="AI898" s="10"/>
    </row>
    <row r="899" spans="35:35" x14ac:dyDescent="0.25">
      <c r="AI899" s="10"/>
    </row>
    <row r="900" spans="35:35" x14ac:dyDescent="0.25">
      <c r="AI900" s="10"/>
    </row>
    <row r="901" spans="35:35" x14ac:dyDescent="0.25">
      <c r="AI901" s="10"/>
    </row>
    <row r="902" spans="35:35" x14ac:dyDescent="0.25">
      <c r="AI902" s="10"/>
    </row>
    <row r="903" spans="35:35" x14ac:dyDescent="0.25">
      <c r="AI903" s="10"/>
    </row>
    <row r="904" spans="35:35" x14ac:dyDescent="0.25">
      <c r="AI904" s="10"/>
    </row>
    <row r="905" spans="35:35" x14ac:dyDescent="0.25">
      <c r="AI905" s="10"/>
    </row>
    <row r="906" spans="35:35" x14ac:dyDescent="0.25">
      <c r="AI906" s="10"/>
    </row>
    <row r="907" spans="35:35" x14ac:dyDescent="0.25">
      <c r="AI907" s="10"/>
    </row>
    <row r="908" spans="35:35" x14ac:dyDescent="0.25">
      <c r="AI908" s="10"/>
    </row>
    <row r="909" spans="35:35" x14ac:dyDescent="0.25">
      <c r="AI909" s="10"/>
    </row>
    <row r="910" spans="35:35" x14ac:dyDescent="0.25">
      <c r="AI910" s="10"/>
    </row>
    <row r="911" spans="35:35" x14ac:dyDescent="0.25">
      <c r="AI911" s="10"/>
    </row>
    <row r="912" spans="35:35" x14ac:dyDescent="0.25">
      <c r="AI912" s="10"/>
    </row>
    <row r="913" spans="35:35" x14ac:dyDescent="0.25">
      <c r="AI913" s="10"/>
    </row>
    <row r="914" spans="35:35" x14ac:dyDescent="0.25">
      <c r="AI914" s="10"/>
    </row>
    <row r="915" spans="35:35" x14ac:dyDescent="0.25">
      <c r="AI915" s="10"/>
    </row>
    <row r="916" spans="35:35" x14ac:dyDescent="0.25">
      <c r="AI916" s="10"/>
    </row>
    <row r="917" spans="35:35" x14ac:dyDescent="0.25">
      <c r="AI917" s="10"/>
    </row>
    <row r="918" spans="35:35" x14ac:dyDescent="0.25">
      <c r="AI918" s="10"/>
    </row>
    <row r="919" spans="35:35" x14ac:dyDescent="0.25">
      <c r="AI919" s="10"/>
    </row>
    <row r="920" spans="35:35" x14ac:dyDescent="0.25">
      <c r="AI920" s="10"/>
    </row>
    <row r="921" spans="35:35" x14ac:dyDescent="0.25">
      <c r="AI921" s="10"/>
    </row>
    <row r="922" spans="35:35" x14ac:dyDescent="0.25">
      <c r="AI922" s="10"/>
    </row>
    <row r="923" spans="35:35" x14ac:dyDescent="0.25">
      <c r="AI923" s="10"/>
    </row>
    <row r="924" spans="35:35" x14ac:dyDescent="0.25">
      <c r="AI924" s="10"/>
    </row>
    <row r="925" spans="35:35" x14ac:dyDescent="0.25">
      <c r="AI925" s="10"/>
    </row>
    <row r="926" spans="35:35" x14ac:dyDescent="0.25">
      <c r="AI926" s="10"/>
    </row>
    <row r="927" spans="35:35" x14ac:dyDescent="0.25">
      <c r="AI927" s="10"/>
    </row>
    <row r="928" spans="35:35" x14ac:dyDescent="0.25">
      <c r="AI928" s="10"/>
    </row>
    <row r="929" spans="35:35" x14ac:dyDescent="0.25">
      <c r="AI929" s="10"/>
    </row>
    <row r="930" spans="35:35" x14ac:dyDescent="0.25">
      <c r="AI930" s="10"/>
    </row>
    <row r="931" spans="35:35" x14ac:dyDescent="0.25">
      <c r="AI931" s="10"/>
    </row>
    <row r="932" spans="35:35" x14ac:dyDescent="0.25">
      <c r="AI932" s="10"/>
    </row>
    <row r="933" spans="35:35" x14ac:dyDescent="0.25">
      <c r="AI933" s="10"/>
    </row>
    <row r="934" spans="35:35" x14ac:dyDescent="0.25">
      <c r="AI934" s="10"/>
    </row>
    <row r="935" spans="35:35" x14ac:dyDescent="0.25">
      <c r="AI935" s="10"/>
    </row>
    <row r="936" spans="35:35" x14ac:dyDescent="0.25">
      <c r="AI936" s="10"/>
    </row>
    <row r="937" spans="35:35" x14ac:dyDescent="0.25">
      <c r="AI937" s="10"/>
    </row>
    <row r="938" spans="35:35" x14ac:dyDescent="0.25">
      <c r="AI938" s="10"/>
    </row>
    <row r="939" spans="35:35" x14ac:dyDescent="0.25">
      <c r="AI939" s="10"/>
    </row>
    <row r="940" spans="35:35" x14ac:dyDescent="0.25">
      <c r="AI940" s="10"/>
    </row>
    <row r="941" spans="35:35" x14ac:dyDescent="0.25">
      <c r="AI941" s="10"/>
    </row>
    <row r="942" spans="35:35" x14ac:dyDescent="0.25">
      <c r="AI942" s="10"/>
    </row>
    <row r="943" spans="35:35" x14ac:dyDescent="0.25">
      <c r="AI943" s="10"/>
    </row>
    <row r="944" spans="35:35" x14ac:dyDescent="0.25">
      <c r="AI944" s="10"/>
    </row>
    <row r="945" spans="35:35" x14ac:dyDescent="0.25">
      <c r="AI945" s="10"/>
    </row>
    <row r="946" spans="35:35" x14ac:dyDescent="0.25">
      <c r="AI946" s="10"/>
    </row>
    <row r="947" spans="35:35" x14ac:dyDescent="0.25">
      <c r="AI947" s="10"/>
    </row>
    <row r="948" spans="35:35" x14ac:dyDescent="0.25">
      <c r="AI948" s="10"/>
    </row>
    <row r="949" spans="35:35" x14ac:dyDescent="0.25">
      <c r="AI949" s="10"/>
    </row>
    <row r="950" spans="35:35" x14ac:dyDescent="0.25">
      <c r="AI950" s="10"/>
    </row>
    <row r="951" spans="35:35" x14ac:dyDescent="0.25">
      <c r="AI951" s="10"/>
    </row>
    <row r="952" spans="35:35" x14ac:dyDescent="0.25">
      <c r="AI952" s="10"/>
    </row>
    <row r="953" spans="35:35" x14ac:dyDescent="0.25">
      <c r="AI953" s="10"/>
    </row>
    <row r="954" spans="35:35" x14ac:dyDescent="0.25">
      <c r="AI954" s="10"/>
    </row>
    <row r="955" spans="35:35" x14ac:dyDescent="0.25">
      <c r="AI955" s="10"/>
    </row>
    <row r="956" spans="35:35" x14ac:dyDescent="0.25">
      <c r="AI956" s="10"/>
    </row>
    <row r="957" spans="35:35" x14ac:dyDescent="0.25">
      <c r="AI957" s="10"/>
    </row>
    <row r="958" spans="35:35" x14ac:dyDescent="0.25">
      <c r="AI958" s="10"/>
    </row>
    <row r="959" spans="35:35" x14ac:dyDescent="0.25">
      <c r="AI959" s="10"/>
    </row>
    <row r="960" spans="35:35" x14ac:dyDescent="0.25">
      <c r="AI960" s="10"/>
    </row>
    <row r="961" spans="35:35" x14ac:dyDescent="0.25">
      <c r="AI961" s="10"/>
    </row>
    <row r="962" spans="35:35" x14ac:dyDescent="0.25">
      <c r="AI962" s="10"/>
    </row>
    <row r="963" spans="35:35" x14ac:dyDescent="0.25">
      <c r="AI963" s="10"/>
    </row>
    <row r="964" spans="35:35" x14ac:dyDescent="0.25">
      <c r="AI964" s="10"/>
    </row>
    <row r="965" spans="35:35" x14ac:dyDescent="0.25">
      <c r="AI965" s="10"/>
    </row>
    <row r="966" spans="35:35" x14ac:dyDescent="0.25">
      <c r="AI966" s="10"/>
    </row>
    <row r="967" spans="35:35" x14ac:dyDescent="0.25">
      <c r="AI967" s="10"/>
    </row>
    <row r="968" spans="35:35" x14ac:dyDescent="0.25">
      <c r="AI968" s="10"/>
    </row>
    <row r="969" spans="35:35" x14ac:dyDescent="0.25">
      <c r="AI969" s="10"/>
    </row>
    <row r="970" spans="35:35" x14ac:dyDescent="0.25">
      <c r="AI970" s="10"/>
    </row>
    <row r="971" spans="35:35" x14ac:dyDescent="0.25">
      <c r="AI971" s="10"/>
    </row>
    <row r="972" spans="35:35" x14ac:dyDescent="0.25">
      <c r="AI972" s="10"/>
    </row>
    <row r="973" spans="35:35" x14ac:dyDescent="0.25">
      <c r="AI973" s="10"/>
    </row>
    <row r="974" spans="35:35" x14ac:dyDescent="0.25">
      <c r="AI974" s="10"/>
    </row>
    <row r="975" spans="35:35" x14ac:dyDescent="0.25">
      <c r="AI975" s="10"/>
    </row>
    <row r="976" spans="35:35" x14ac:dyDescent="0.25">
      <c r="AI976" s="10"/>
    </row>
    <row r="977" spans="35:35" x14ac:dyDescent="0.25">
      <c r="AI977" s="10"/>
    </row>
    <row r="978" spans="35:35" x14ac:dyDescent="0.25">
      <c r="AI978" s="10"/>
    </row>
    <row r="979" spans="35:35" x14ac:dyDescent="0.25">
      <c r="AI979" s="10"/>
    </row>
    <row r="980" spans="35:35" x14ac:dyDescent="0.25">
      <c r="AI980" s="10"/>
    </row>
    <row r="981" spans="35:35" x14ac:dyDescent="0.25">
      <c r="AI981" s="10"/>
    </row>
    <row r="982" spans="35:35" x14ac:dyDescent="0.25">
      <c r="AI982" s="10"/>
    </row>
    <row r="983" spans="35:35" x14ac:dyDescent="0.25">
      <c r="AI983" s="10"/>
    </row>
    <row r="984" spans="35:35" x14ac:dyDescent="0.25">
      <c r="AI984" s="10"/>
    </row>
    <row r="985" spans="35:35" x14ac:dyDescent="0.25">
      <c r="AI985" s="10"/>
    </row>
    <row r="986" spans="35:35" x14ac:dyDescent="0.25">
      <c r="AI986" s="10"/>
    </row>
    <row r="987" spans="35:35" x14ac:dyDescent="0.25">
      <c r="AI987" s="10"/>
    </row>
    <row r="988" spans="35:35" x14ac:dyDescent="0.25">
      <c r="AI988" s="10"/>
    </row>
    <row r="989" spans="35:35" x14ac:dyDescent="0.25">
      <c r="AI989" s="10"/>
    </row>
    <row r="990" spans="35:35" x14ac:dyDescent="0.25">
      <c r="AI990" s="10"/>
    </row>
    <row r="991" spans="35:35" x14ac:dyDescent="0.25">
      <c r="AI991" s="10"/>
    </row>
    <row r="992" spans="35:35" x14ac:dyDescent="0.25">
      <c r="AI992" s="10"/>
    </row>
    <row r="993" spans="35:35" x14ac:dyDescent="0.25">
      <c r="AI993" s="10"/>
    </row>
    <row r="994" spans="35:35" x14ac:dyDescent="0.25">
      <c r="AI994" s="10"/>
    </row>
    <row r="995" spans="35:35" x14ac:dyDescent="0.25">
      <c r="AI995" s="10"/>
    </row>
    <row r="996" spans="35:35" x14ac:dyDescent="0.25">
      <c r="AI996" s="10"/>
    </row>
    <row r="997" spans="35:35" x14ac:dyDescent="0.25">
      <c r="AI997" s="10"/>
    </row>
    <row r="998" spans="35:35" x14ac:dyDescent="0.25">
      <c r="AI998" s="10"/>
    </row>
    <row r="999" spans="35:35" x14ac:dyDescent="0.25">
      <c r="AI999" s="10"/>
    </row>
    <row r="1000" spans="35:35" x14ac:dyDescent="0.25">
      <c r="AI1000" s="10"/>
    </row>
    <row r="1001" spans="35:35" x14ac:dyDescent="0.25">
      <c r="AI1001" s="10"/>
    </row>
    <row r="1002" spans="35:35" x14ac:dyDescent="0.25">
      <c r="AI1002" s="10"/>
    </row>
    <row r="1003" spans="35:35" x14ac:dyDescent="0.25">
      <c r="AI1003" s="10"/>
    </row>
    <row r="1004" spans="35:35" x14ac:dyDescent="0.25">
      <c r="AI1004" s="10"/>
    </row>
    <row r="1005" spans="35:35" x14ac:dyDescent="0.25">
      <c r="AI1005" s="10"/>
    </row>
    <row r="1006" spans="35:35" x14ac:dyDescent="0.25">
      <c r="AI1006" s="10"/>
    </row>
    <row r="1007" spans="35:35" x14ac:dyDescent="0.25">
      <c r="AI1007" s="10"/>
    </row>
    <row r="1008" spans="35:35" x14ac:dyDescent="0.25">
      <c r="AI1008" s="10"/>
    </row>
    <row r="1009" spans="35:35" x14ac:dyDescent="0.25">
      <c r="AI1009" s="10"/>
    </row>
    <row r="1010" spans="35:35" x14ac:dyDescent="0.25">
      <c r="AI1010" s="10"/>
    </row>
    <row r="1011" spans="35:35" x14ac:dyDescent="0.25">
      <c r="AI1011" s="10"/>
    </row>
    <row r="1012" spans="35:35" x14ac:dyDescent="0.25">
      <c r="AI1012" s="10"/>
    </row>
    <row r="1013" spans="35:35" x14ac:dyDescent="0.25">
      <c r="AI1013" s="10"/>
    </row>
    <row r="1014" spans="35:35" x14ac:dyDescent="0.25">
      <c r="AI1014" s="10"/>
    </row>
    <row r="1015" spans="35:35" x14ac:dyDescent="0.25">
      <c r="AI1015" s="10"/>
    </row>
    <row r="1016" spans="35:35" x14ac:dyDescent="0.25">
      <c r="AI1016" s="10"/>
    </row>
    <row r="1017" spans="35:35" x14ac:dyDescent="0.25">
      <c r="AI1017" s="10"/>
    </row>
    <row r="1018" spans="35:35" x14ac:dyDescent="0.25">
      <c r="AI1018" s="10"/>
    </row>
    <row r="1019" spans="35:35" x14ac:dyDescent="0.25">
      <c r="AI1019" s="10"/>
    </row>
    <row r="1020" spans="35:35" x14ac:dyDescent="0.25">
      <c r="AI1020" s="10"/>
    </row>
    <row r="1021" spans="35:35" x14ac:dyDescent="0.25">
      <c r="AI1021" s="10"/>
    </row>
    <row r="1022" spans="35:35" x14ac:dyDescent="0.25">
      <c r="AI1022" s="10"/>
    </row>
    <row r="1023" spans="35:35" x14ac:dyDescent="0.25">
      <c r="AI1023" s="10"/>
    </row>
    <row r="1024" spans="35:35" x14ac:dyDescent="0.25">
      <c r="AI1024" s="10"/>
    </row>
    <row r="1025" spans="35:35" x14ac:dyDescent="0.25">
      <c r="AI1025" s="10"/>
    </row>
    <row r="1026" spans="35:35" x14ac:dyDescent="0.25">
      <c r="AI1026" s="10"/>
    </row>
    <row r="1027" spans="35:35" x14ac:dyDescent="0.25">
      <c r="AI1027" s="10"/>
    </row>
    <row r="1028" spans="35:35" x14ac:dyDescent="0.25">
      <c r="AI1028" s="10"/>
    </row>
    <row r="1029" spans="35:35" x14ac:dyDescent="0.25">
      <c r="AI1029" s="10"/>
    </row>
    <row r="1030" spans="35:35" x14ac:dyDescent="0.25">
      <c r="AI1030" s="10"/>
    </row>
    <row r="1031" spans="35:35" x14ac:dyDescent="0.25">
      <c r="AI1031" s="10"/>
    </row>
    <row r="1032" spans="35:35" x14ac:dyDescent="0.25">
      <c r="AI1032" s="10"/>
    </row>
    <row r="1033" spans="35:35" x14ac:dyDescent="0.25">
      <c r="AI1033" s="10"/>
    </row>
    <row r="1034" spans="35:35" x14ac:dyDescent="0.25">
      <c r="AI1034" s="10"/>
    </row>
    <row r="1035" spans="35:35" x14ac:dyDescent="0.25">
      <c r="AI1035" s="10"/>
    </row>
    <row r="1036" spans="35:35" x14ac:dyDescent="0.25">
      <c r="AI1036" s="10"/>
    </row>
    <row r="1037" spans="35:35" x14ac:dyDescent="0.25">
      <c r="AI1037" s="10"/>
    </row>
    <row r="1038" spans="35:35" x14ac:dyDescent="0.25">
      <c r="AI1038" s="10"/>
    </row>
    <row r="1039" spans="35:35" x14ac:dyDescent="0.25">
      <c r="AI1039" s="10"/>
    </row>
    <row r="1040" spans="35:35" x14ac:dyDescent="0.25">
      <c r="AI1040" s="10"/>
    </row>
    <row r="1041" spans="35:35" x14ac:dyDescent="0.25">
      <c r="AI1041" s="10"/>
    </row>
    <row r="1042" spans="35:35" x14ac:dyDescent="0.25">
      <c r="AI1042" s="10"/>
    </row>
    <row r="1043" spans="35:35" x14ac:dyDescent="0.25">
      <c r="AI1043" s="10"/>
    </row>
    <row r="1044" spans="35:35" x14ac:dyDescent="0.25">
      <c r="AI1044" s="10"/>
    </row>
    <row r="1045" spans="35:35" x14ac:dyDescent="0.25">
      <c r="AI1045" s="10"/>
    </row>
    <row r="1046" spans="35:35" x14ac:dyDescent="0.25">
      <c r="AI1046" s="10"/>
    </row>
    <row r="1047" spans="35:35" x14ac:dyDescent="0.25">
      <c r="AI1047" s="10"/>
    </row>
    <row r="1048" spans="35:35" x14ac:dyDescent="0.25">
      <c r="AI1048" s="10"/>
    </row>
    <row r="1049" spans="35:35" x14ac:dyDescent="0.25">
      <c r="AI1049" s="10"/>
    </row>
    <row r="1050" spans="35:35" x14ac:dyDescent="0.25">
      <c r="AI1050" s="10"/>
    </row>
    <row r="1051" spans="35:35" x14ac:dyDescent="0.25">
      <c r="AI1051" s="10"/>
    </row>
    <row r="1052" spans="35:35" x14ac:dyDescent="0.25">
      <c r="AI1052" s="10"/>
    </row>
    <row r="1053" spans="35:35" x14ac:dyDescent="0.25">
      <c r="AI1053" s="10"/>
    </row>
    <row r="1054" spans="35:35" x14ac:dyDescent="0.25">
      <c r="AI1054" s="10"/>
    </row>
    <row r="1055" spans="35:35" x14ac:dyDescent="0.25">
      <c r="AI1055" s="10"/>
    </row>
    <row r="1056" spans="35:35" x14ac:dyDescent="0.25">
      <c r="AI1056" s="10"/>
    </row>
    <row r="1057" spans="35:35" x14ac:dyDescent="0.25">
      <c r="AI1057" s="10"/>
    </row>
    <row r="1058" spans="35:35" x14ac:dyDescent="0.25">
      <c r="AI1058" s="10"/>
    </row>
    <row r="1059" spans="35:35" x14ac:dyDescent="0.25">
      <c r="AI1059" s="10"/>
    </row>
    <row r="1060" spans="35:35" x14ac:dyDescent="0.25">
      <c r="AI1060" s="10"/>
    </row>
    <row r="1061" spans="35:35" x14ac:dyDescent="0.25">
      <c r="AI1061" s="10"/>
    </row>
    <row r="1062" spans="35:35" x14ac:dyDescent="0.25">
      <c r="AI1062" s="10"/>
    </row>
    <row r="1063" spans="35:35" x14ac:dyDescent="0.25">
      <c r="AI1063" s="10"/>
    </row>
    <row r="1064" spans="35:35" x14ac:dyDescent="0.25">
      <c r="AI1064" s="10"/>
    </row>
    <row r="1065" spans="35:35" x14ac:dyDescent="0.25">
      <c r="AI1065" s="10"/>
    </row>
    <row r="1066" spans="35:35" x14ac:dyDescent="0.25">
      <c r="AI1066" s="10"/>
    </row>
    <row r="1067" spans="35:35" x14ac:dyDescent="0.25">
      <c r="AI1067" s="10"/>
    </row>
    <row r="1068" spans="35:35" x14ac:dyDescent="0.25">
      <c r="AI1068" s="10"/>
    </row>
    <row r="1069" spans="35:35" x14ac:dyDescent="0.25">
      <c r="AI1069" s="10"/>
    </row>
    <row r="1070" spans="35:35" x14ac:dyDescent="0.25">
      <c r="AI1070" s="10"/>
    </row>
    <row r="1071" spans="35:35" x14ac:dyDescent="0.25">
      <c r="AI1071" s="10"/>
    </row>
    <row r="1072" spans="35:35" x14ac:dyDescent="0.25">
      <c r="AI1072" s="10"/>
    </row>
    <row r="1073" spans="35:35" x14ac:dyDescent="0.25">
      <c r="AI1073" s="10"/>
    </row>
    <row r="1074" spans="35:35" x14ac:dyDescent="0.25">
      <c r="AI1074" s="10"/>
    </row>
    <row r="1075" spans="35:35" x14ac:dyDescent="0.25">
      <c r="AI1075" s="10"/>
    </row>
    <row r="1076" spans="35:35" x14ac:dyDescent="0.25">
      <c r="AI1076" s="10"/>
    </row>
    <row r="1077" spans="35:35" x14ac:dyDescent="0.25">
      <c r="AI1077" s="10"/>
    </row>
    <row r="1078" spans="35:35" x14ac:dyDescent="0.25">
      <c r="AI1078" s="10"/>
    </row>
    <row r="1079" spans="35:35" x14ac:dyDescent="0.25">
      <c r="AI1079" s="10"/>
    </row>
    <row r="1080" spans="35:35" x14ac:dyDescent="0.25">
      <c r="AI1080" s="10"/>
    </row>
    <row r="1081" spans="35:35" x14ac:dyDescent="0.25">
      <c r="AI1081" s="10"/>
    </row>
    <row r="1082" spans="35:35" x14ac:dyDescent="0.25">
      <c r="AI1082" s="10"/>
    </row>
    <row r="1083" spans="35:35" x14ac:dyDescent="0.25">
      <c r="AI1083" s="10"/>
    </row>
    <row r="1084" spans="35:35" x14ac:dyDescent="0.25">
      <c r="AI1084" s="10"/>
    </row>
    <row r="1085" spans="35:35" x14ac:dyDescent="0.25">
      <c r="AI1085" s="10"/>
    </row>
    <row r="1086" spans="35:35" x14ac:dyDescent="0.25">
      <c r="AI1086" s="10"/>
    </row>
    <row r="1087" spans="35:35" x14ac:dyDescent="0.25">
      <c r="AI1087" s="10"/>
    </row>
    <row r="1088" spans="35:35" x14ac:dyDescent="0.25">
      <c r="AI1088" s="10"/>
    </row>
    <row r="1089" spans="35:35" x14ac:dyDescent="0.25">
      <c r="AI1089" s="10"/>
    </row>
    <row r="1090" spans="35:35" x14ac:dyDescent="0.25">
      <c r="AI1090" s="10"/>
    </row>
    <row r="1091" spans="35:35" x14ac:dyDescent="0.25">
      <c r="AI1091" s="10"/>
    </row>
    <row r="1092" spans="35:35" x14ac:dyDescent="0.25">
      <c r="AI1092" s="10"/>
    </row>
    <row r="1093" spans="35:35" x14ac:dyDescent="0.25">
      <c r="AI1093" s="10"/>
    </row>
    <row r="1094" spans="35:35" x14ac:dyDescent="0.25">
      <c r="AI1094" s="10"/>
    </row>
    <row r="1095" spans="35:35" x14ac:dyDescent="0.25">
      <c r="AI1095" s="10"/>
    </row>
    <row r="1096" spans="35:35" x14ac:dyDescent="0.25">
      <c r="AI1096" s="10"/>
    </row>
    <row r="1097" spans="35:35" x14ac:dyDescent="0.25">
      <c r="AI1097" s="10"/>
    </row>
    <row r="1098" spans="35:35" x14ac:dyDescent="0.25">
      <c r="AI1098" s="10"/>
    </row>
    <row r="1099" spans="35:35" x14ac:dyDescent="0.25">
      <c r="AI1099" s="10"/>
    </row>
    <row r="1100" spans="35:35" x14ac:dyDescent="0.25">
      <c r="AI1100" s="10"/>
    </row>
    <row r="1101" spans="35:35" x14ac:dyDescent="0.25">
      <c r="AI1101" s="10"/>
    </row>
    <row r="1102" spans="35:35" x14ac:dyDescent="0.25">
      <c r="AI1102" s="10"/>
    </row>
    <row r="1103" spans="35:35" x14ac:dyDescent="0.25">
      <c r="AI1103" s="10"/>
    </row>
    <row r="1104" spans="35:35" x14ac:dyDescent="0.25">
      <c r="AI1104" s="10"/>
    </row>
    <row r="1105" spans="35:35" x14ac:dyDescent="0.25">
      <c r="AI1105" s="10"/>
    </row>
    <row r="1106" spans="35:35" x14ac:dyDescent="0.25">
      <c r="AI1106" s="10"/>
    </row>
    <row r="1107" spans="35:35" x14ac:dyDescent="0.25">
      <c r="AI1107" s="10"/>
    </row>
    <row r="1108" spans="35:35" x14ac:dyDescent="0.25">
      <c r="AI1108" s="10"/>
    </row>
    <row r="1109" spans="35:35" x14ac:dyDescent="0.25">
      <c r="AI1109" s="10"/>
    </row>
    <row r="1110" spans="35:35" x14ac:dyDescent="0.25">
      <c r="AI1110" s="10"/>
    </row>
    <row r="1111" spans="35:35" x14ac:dyDescent="0.25">
      <c r="AI1111" s="10"/>
    </row>
    <row r="1112" spans="35:35" x14ac:dyDescent="0.25">
      <c r="AI1112" s="10"/>
    </row>
    <row r="1113" spans="35:35" x14ac:dyDescent="0.25">
      <c r="AI1113" s="10"/>
    </row>
    <row r="1114" spans="35:35" x14ac:dyDescent="0.25">
      <c r="AI1114" s="10"/>
    </row>
    <row r="1115" spans="35:35" x14ac:dyDescent="0.25">
      <c r="AI1115" s="10"/>
    </row>
    <row r="1116" spans="35:35" x14ac:dyDescent="0.25">
      <c r="AI1116" s="10"/>
    </row>
    <row r="1117" spans="35:35" x14ac:dyDescent="0.25">
      <c r="AI1117" s="10"/>
    </row>
    <row r="1118" spans="35:35" x14ac:dyDescent="0.25">
      <c r="AI1118" s="10"/>
    </row>
    <row r="1119" spans="35:35" x14ac:dyDescent="0.25">
      <c r="AI1119" s="10"/>
    </row>
    <row r="1120" spans="35:35" x14ac:dyDescent="0.25">
      <c r="AI1120" s="10"/>
    </row>
    <row r="1121" spans="35:35" x14ac:dyDescent="0.25">
      <c r="AI1121" s="10"/>
    </row>
    <row r="1122" spans="35:35" x14ac:dyDescent="0.25">
      <c r="AI1122" s="10"/>
    </row>
    <row r="1123" spans="35:35" x14ac:dyDescent="0.25">
      <c r="AI1123" s="10"/>
    </row>
    <row r="1124" spans="35:35" x14ac:dyDescent="0.25">
      <c r="AI1124" s="10"/>
    </row>
    <row r="1125" spans="35:35" x14ac:dyDescent="0.25">
      <c r="AI1125" s="10"/>
    </row>
    <row r="1126" spans="35:35" x14ac:dyDescent="0.25">
      <c r="AI1126" s="10"/>
    </row>
    <row r="1127" spans="35:35" x14ac:dyDescent="0.25">
      <c r="AI1127" s="10"/>
    </row>
    <row r="1128" spans="35:35" x14ac:dyDescent="0.25">
      <c r="AI1128" s="10"/>
    </row>
    <row r="1129" spans="35:35" x14ac:dyDescent="0.25">
      <c r="AI1129" s="10"/>
    </row>
    <row r="1130" spans="35:35" x14ac:dyDescent="0.25">
      <c r="AI1130" s="10"/>
    </row>
    <row r="1131" spans="35:35" x14ac:dyDescent="0.25">
      <c r="AI1131" s="10"/>
    </row>
    <row r="1132" spans="35:35" x14ac:dyDescent="0.25">
      <c r="AI1132" s="10"/>
    </row>
    <row r="1133" spans="35:35" x14ac:dyDescent="0.25">
      <c r="AI1133" s="10"/>
    </row>
    <row r="1134" spans="35:35" x14ac:dyDescent="0.25">
      <c r="AI1134" s="10"/>
    </row>
    <row r="1135" spans="35:35" x14ac:dyDescent="0.25">
      <c r="AI1135" s="10"/>
    </row>
    <row r="1136" spans="35:35" x14ac:dyDescent="0.25">
      <c r="AI1136" s="10"/>
    </row>
    <row r="1137" spans="35:35" x14ac:dyDescent="0.25">
      <c r="AI1137" s="10"/>
    </row>
    <row r="1138" spans="35:35" x14ac:dyDescent="0.25">
      <c r="AI1138" s="10"/>
    </row>
    <row r="1139" spans="35:35" x14ac:dyDescent="0.25">
      <c r="AI1139" s="10"/>
    </row>
    <row r="1140" spans="35:35" x14ac:dyDescent="0.25">
      <c r="AI1140" s="10"/>
    </row>
    <row r="1141" spans="35:35" x14ac:dyDescent="0.25">
      <c r="AI1141" s="10"/>
    </row>
    <row r="1142" spans="35:35" x14ac:dyDescent="0.25">
      <c r="AI1142" s="10"/>
    </row>
    <row r="1143" spans="35:35" x14ac:dyDescent="0.25">
      <c r="AI1143" s="10"/>
    </row>
    <row r="1144" spans="35:35" x14ac:dyDescent="0.25">
      <c r="AI1144" s="10"/>
    </row>
    <row r="1145" spans="35:35" x14ac:dyDescent="0.25">
      <c r="AI1145" s="10"/>
    </row>
    <row r="1146" spans="35:35" x14ac:dyDescent="0.25">
      <c r="AI1146" s="10"/>
    </row>
    <row r="1147" spans="35:35" x14ac:dyDescent="0.25">
      <c r="AI1147" s="10"/>
    </row>
    <row r="1148" spans="35:35" x14ac:dyDescent="0.25">
      <c r="AI1148" s="10"/>
    </row>
    <row r="1149" spans="35:35" x14ac:dyDescent="0.25">
      <c r="AI1149" s="10"/>
    </row>
    <row r="1150" spans="35:35" x14ac:dyDescent="0.25">
      <c r="AI1150" s="10"/>
    </row>
    <row r="1151" spans="35:35" x14ac:dyDescent="0.25">
      <c r="AI1151" s="10"/>
    </row>
    <row r="1152" spans="35:35" x14ac:dyDescent="0.25">
      <c r="AI1152" s="10"/>
    </row>
    <row r="1153" spans="35:35" x14ac:dyDescent="0.25">
      <c r="AI1153" s="10"/>
    </row>
    <row r="1154" spans="35:35" x14ac:dyDescent="0.25">
      <c r="AI1154" s="10"/>
    </row>
    <row r="1155" spans="35:35" x14ac:dyDescent="0.25">
      <c r="AI1155" s="10"/>
    </row>
    <row r="1156" spans="35:35" x14ac:dyDescent="0.25">
      <c r="AI1156" s="10"/>
    </row>
    <row r="1157" spans="35:35" x14ac:dyDescent="0.25">
      <c r="AI1157" s="10"/>
    </row>
    <row r="1158" spans="35:35" x14ac:dyDescent="0.25">
      <c r="AI1158" s="10"/>
    </row>
    <row r="1159" spans="35:35" x14ac:dyDescent="0.25">
      <c r="AI1159" s="10"/>
    </row>
    <row r="1160" spans="35:35" x14ac:dyDescent="0.25">
      <c r="AI1160" s="10"/>
    </row>
    <row r="1161" spans="35:35" x14ac:dyDescent="0.25">
      <c r="AI1161" s="10"/>
    </row>
    <row r="1162" spans="35:35" x14ac:dyDescent="0.25">
      <c r="AI1162" s="10"/>
    </row>
    <row r="1163" spans="35:35" x14ac:dyDescent="0.25">
      <c r="AI1163" s="10"/>
    </row>
    <row r="1164" spans="35:35" x14ac:dyDescent="0.25">
      <c r="AI1164" s="10"/>
    </row>
    <row r="1165" spans="35:35" x14ac:dyDescent="0.25">
      <c r="AI1165" s="10"/>
    </row>
    <row r="1166" spans="35:35" x14ac:dyDescent="0.25">
      <c r="AI1166" s="10"/>
    </row>
    <row r="1167" spans="35:35" x14ac:dyDescent="0.25">
      <c r="AI1167" s="10"/>
    </row>
    <row r="1168" spans="35:35" x14ac:dyDescent="0.25">
      <c r="AI1168" s="10"/>
    </row>
    <row r="1169" spans="35:35" x14ac:dyDescent="0.25">
      <c r="AI1169" s="10"/>
    </row>
    <row r="1170" spans="35:35" x14ac:dyDescent="0.25">
      <c r="AI1170" s="10"/>
    </row>
    <row r="1171" spans="35:35" x14ac:dyDescent="0.25">
      <c r="AI1171" s="10"/>
    </row>
    <row r="1172" spans="35:35" x14ac:dyDescent="0.25">
      <c r="AI1172" s="10"/>
    </row>
    <row r="1173" spans="35:35" x14ac:dyDescent="0.25">
      <c r="AI1173" s="10"/>
    </row>
    <row r="1174" spans="35:35" x14ac:dyDescent="0.25">
      <c r="AI1174" s="10"/>
    </row>
    <row r="1175" spans="35:35" x14ac:dyDescent="0.25">
      <c r="AI1175" s="10"/>
    </row>
    <row r="1176" spans="35:35" x14ac:dyDescent="0.25">
      <c r="AI1176" s="10"/>
    </row>
    <row r="1177" spans="35:35" x14ac:dyDescent="0.25">
      <c r="AI1177" s="10"/>
    </row>
    <row r="1178" spans="35:35" x14ac:dyDescent="0.25">
      <c r="AI1178" s="10"/>
    </row>
    <row r="1179" spans="35:35" x14ac:dyDescent="0.25">
      <c r="AI1179" s="10"/>
    </row>
    <row r="1180" spans="35:35" x14ac:dyDescent="0.25">
      <c r="AI1180" s="10"/>
    </row>
    <row r="1181" spans="35:35" x14ac:dyDescent="0.25">
      <c r="AI1181" s="10"/>
    </row>
    <row r="1182" spans="35:35" x14ac:dyDescent="0.25">
      <c r="AI1182" s="10"/>
    </row>
    <row r="1183" spans="35:35" x14ac:dyDescent="0.25">
      <c r="AI1183" s="10"/>
    </row>
    <row r="1184" spans="35:35" x14ac:dyDescent="0.25">
      <c r="AI1184" s="10"/>
    </row>
    <row r="1185" spans="35:35" x14ac:dyDescent="0.25">
      <c r="AI1185" s="10"/>
    </row>
    <row r="1186" spans="35:35" x14ac:dyDescent="0.25">
      <c r="AI1186" s="10"/>
    </row>
    <row r="1187" spans="35:35" x14ac:dyDescent="0.25">
      <c r="AI1187" s="10"/>
    </row>
    <row r="1188" spans="35:35" x14ac:dyDescent="0.25">
      <c r="AI1188" s="10"/>
    </row>
    <row r="1189" spans="35:35" x14ac:dyDescent="0.25">
      <c r="AI1189" s="10"/>
    </row>
    <row r="1190" spans="35:35" x14ac:dyDescent="0.25">
      <c r="AI1190" s="10"/>
    </row>
    <row r="1191" spans="35:35" x14ac:dyDescent="0.25">
      <c r="AI1191" s="10"/>
    </row>
    <row r="1192" spans="35:35" x14ac:dyDescent="0.25">
      <c r="AI1192" s="10"/>
    </row>
    <row r="1193" spans="35:35" x14ac:dyDescent="0.25">
      <c r="AI1193" s="10"/>
    </row>
    <row r="1194" spans="35:35" x14ac:dyDescent="0.25">
      <c r="AI1194" s="10"/>
    </row>
    <row r="1195" spans="35:35" x14ac:dyDescent="0.25">
      <c r="AI1195" s="10"/>
    </row>
    <row r="1196" spans="35:35" x14ac:dyDescent="0.25">
      <c r="AI1196" s="10"/>
    </row>
    <row r="1197" spans="35:35" x14ac:dyDescent="0.25">
      <c r="AI1197" s="10"/>
    </row>
    <row r="1198" spans="35:35" x14ac:dyDescent="0.25">
      <c r="AI1198" s="10"/>
    </row>
    <row r="1199" spans="35:35" x14ac:dyDescent="0.25">
      <c r="AI1199" s="10"/>
    </row>
    <row r="1200" spans="35:35" x14ac:dyDescent="0.25">
      <c r="AI1200" s="10"/>
    </row>
    <row r="1201" spans="35:35" x14ac:dyDescent="0.25">
      <c r="AI1201" s="10"/>
    </row>
    <row r="1202" spans="35:35" x14ac:dyDescent="0.25">
      <c r="AI1202" s="10"/>
    </row>
    <row r="1203" spans="35:35" x14ac:dyDescent="0.25">
      <c r="AI1203" s="10"/>
    </row>
    <row r="1204" spans="35:35" x14ac:dyDescent="0.25">
      <c r="AI1204" s="10"/>
    </row>
    <row r="1205" spans="35:35" x14ac:dyDescent="0.25">
      <c r="AI1205" s="10"/>
    </row>
    <row r="1206" spans="35:35" x14ac:dyDescent="0.25">
      <c r="AI1206" s="10"/>
    </row>
    <row r="1207" spans="35:35" x14ac:dyDescent="0.25">
      <c r="AI1207" s="10"/>
    </row>
    <row r="1208" spans="35:35" x14ac:dyDescent="0.25">
      <c r="AI1208" s="10"/>
    </row>
    <row r="1209" spans="35:35" x14ac:dyDescent="0.25">
      <c r="AI1209" s="10"/>
    </row>
    <row r="1210" spans="35:35" x14ac:dyDescent="0.25">
      <c r="AI1210" s="10"/>
    </row>
    <row r="1211" spans="35:35" x14ac:dyDescent="0.25">
      <c r="AI1211" s="10"/>
    </row>
    <row r="1212" spans="35:35" x14ac:dyDescent="0.25">
      <c r="AI1212" s="10"/>
    </row>
    <row r="1213" spans="35:35" x14ac:dyDescent="0.25">
      <c r="AI1213" s="10"/>
    </row>
    <row r="1214" spans="35:35" x14ac:dyDescent="0.25">
      <c r="AI1214" s="10"/>
    </row>
    <row r="1215" spans="35:35" x14ac:dyDescent="0.25">
      <c r="AI1215" s="10"/>
    </row>
    <row r="1216" spans="35:35" x14ac:dyDescent="0.25">
      <c r="AI1216" s="10"/>
    </row>
    <row r="1217" spans="35:35" x14ac:dyDescent="0.25">
      <c r="AI1217" s="10"/>
    </row>
    <row r="1218" spans="35:35" x14ac:dyDescent="0.25">
      <c r="AI1218" s="10"/>
    </row>
    <row r="1219" spans="35:35" x14ac:dyDescent="0.25">
      <c r="AI1219" s="10"/>
    </row>
    <row r="1220" spans="35:35" x14ac:dyDescent="0.25">
      <c r="AI1220" s="10"/>
    </row>
    <row r="1221" spans="35:35" x14ac:dyDescent="0.25">
      <c r="AI1221" s="10"/>
    </row>
    <row r="1222" spans="35:35" x14ac:dyDescent="0.25">
      <c r="AI1222" s="10"/>
    </row>
    <row r="1223" spans="35:35" x14ac:dyDescent="0.25">
      <c r="AI1223" s="10"/>
    </row>
    <row r="1224" spans="35:35" x14ac:dyDescent="0.25">
      <c r="AI1224" s="10"/>
    </row>
    <row r="1225" spans="35:35" x14ac:dyDescent="0.25">
      <c r="AI1225" s="10"/>
    </row>
    <row r="1226" spans="35:35" x14ac:dyDescent="0.25">
      <c r="AI1226" s="10"/>
    </row>
    <row r="1227" spans="35:35" x14ac:dyDescent="0.25">
      <c r="AI1227" s="10"/>
    </row>
    <row r="1228" spans="35:35" x14ac:dyDescent="0.25">
      <c r="AI1228" s="10"/>
    </row>
    <row r="1229" spans="35:35" x14ac:dyDescent="0.25">
      <c r="AI1229" s="10"/>
    </row>
    <row r="1230" spans="35:35" x14ac:dyDescent="0.25">
      <c r="AI1230" s="10"/>
    </row>
    <row r="1231" spans="35:35" x14ac:dyDescent="0.25">
      <c r="AI1231" s="10"/>
    </row>
    <row r="1232" spans="35:35" x14ac:dyDescent="0.25">
      <c r="AI1232" s="10"/>
    </row>
    <row r="1233" spans="35:35" x14ac:dyDescent="0.25">
      <c r="AI1233" s="10"/>
    </row>
    <row r="1234" spans="35:35" x14ac:dyDescent="0.25">
      <c r="AI1234" s="10"/>
    </row>
    <row r="1235" spans="35:35" x14ac:dyDescent="0.25">
      <c r="AI1235" s="10"/>
    </row>
    <row r="1236" spans="35:35" x14ac:dyDescent="0.25">
      <c r="AI1236" s="10"/>
    </row>
    <row r="1237" spans="35:35" x14ac:dyDescent="0.25">
      <c r="AI1237" s="10"/>
    </row>
    <row r="1238" spans="35:35" x14ac:dyDescent="0.25">
      <c r="AI1238" s="10"/>
    </row>
    <row r="1239" spans="35:35" x14ac:dyDescent="0.25">
      <c r="AI1239" s="10"/>
    </row>
    <row r="1240" spans="35:35" x14ac:dyDescent="0.25">
      <c r="AI1240" s="10"/>
    </row>
    <row r="1241" spans="35:35" x14ac:dyDescent="0.25">
      <c r="AI1241" s="10"/>
    </row>
    <row r="1242" spans="35:35" x14ac:dyDescent="0.25">
      <c r="AI1242" s="10"/>
    </row>
    <row r="1243" spans="35:35" x14ac:dyDescent="0.25">
      <c r="AI1243" s="10"/>
    </row>
    <row r="1244" spans="35:35" x14ac:dyDescent="0.25">
      <c r="AI1244" s="10"/>
    </row>
    <row r="1245" spans="35:35" x14ac:dyDescent="0.25">
      <c r="AI1245" s="10"/>
    </row>
    <row r="1246" spans="35:35" x14ac:dyDescent="0.25">
      <c r="AI1246" s="10"/>
    </row>
    <row r="1247" spans="35:35" x14ac:dyDescent="0.25">
      <c r="AI1247" s="10"/>
    </row>
    <row r="1248" spans="35:35" x14ac:dyDescent="0.25">
      <c r="AI1248" s="10"/>
    </row>
    <row r="1249" spans="35:35" x14ac:dyDescent="0.25">
      <c r="AI1249" s="10"/>
    </row>
    <row r="1250" spans="35:35" x14ac:dyDescent="0.25">
      <c r="AI1250" s="10"/>
    </row>
    <row r="1251" spans="35:35" x14ac:dyDescent="0.25">
      <c r="AI1251" s="10"/>
    </row>
    <row r="1252" spans="35:35" x14ac:dyDescent="0.25">
      <c r="AI1252" s="10"/>
    </row>
    <row r="1253" spans="35:35" x14ac:dyDescent="0.25">
      <c r="AI1253" s="10"/>
    </row>
    <row r="1254" spans="35:35" x14ac:dyDescent="0.25">
      <c r="AI1254" s="10"/>
    </row>
    <row r="1255" spans="35:35" x14ac:dyDescent="0.25">
      <c r="AI1255" s="10"/>
    </row>
    <row r="1256" spans="35:35" x14ac:dyDescent="0.25">
      <c r="AI1256" s="10"/>
    </row>
    <row r="1257" spans="35:35" x14ac:dyDescent="0.25">
      <c r="AI1257" s="10"/>
    </row>
    <row r="1258" spans="35:35" x14ac:dyDescent="0.25">
      <c r="AI1258" s="10"/>
    </row>
    <row r="1259" spans="35:35" x14ac:dyDescent="0.25">
      <c r="AI1259" s="10"/>
    </row>
    <row r="1260" spans="35:35" x14ac:dyDescent="0.25">
      <c r="AI1260" s="10"/>
    </row>
    <row r="1261" spans="35:35" x14ac:dyDescent="0.25">
      <c r="AI1261" s="10"/>
    </row>
    <row r="1262" spans="35:35" x14ac:dyDescent="0.25">
      <c r="AI1262" s="10"/>
    </row>
    <row r="1263" spans="35:35" x14ac:dyDescent="0.25">
      <c r="AI1263" s="10"/>
    </row>
    <row r="1264" spans="35:35" x14ac:dyDescent="0.25">
      <c r="AI1264" s="10"/>
    </row>
    <row r="1265" spans="35:35" x14ac:dyDescent="0.25">
      <c r="AI1265" s="10"/>
    </row>
    <row r="1266" spans="35:35" x14ac:dyDescent="0.25">
      <c r="AI1266" s="10"/>
    </row>
    <row r="1267" spans="35:35" x14ac:dyDescent="0.25">
      <c r="AI1267" s="10"/>
    </row>
    <row r="1268" spans="35:35" x14ac:dyDescent="0.25">
      <c r="AI1268" s="10"/>
    </row>
    <row r="1269" spans="35:35" x14ac:dyDescent="0.25">
      <c r="AI1269" s="10"/>
    </row>
    <row r="1270" spans="35:35" x14ac:dyDescent="0.25">
      <c r="AI1270" s="10"/>
    </row>
    <row r="1271" spans="35:35" x14ac:dyDescent="0.25">
      <c r="AI1271" s="10"/>
    </row>
    <row r="1272" spans="35:35" x14ac:dyDescent="0.25">
      <c r="AI1272" s="10"/>
    </row>
    <row r="1273" spans="35:35" x14ac:dyDescent="0.25">
      <c r="AI1273" s="10"/>
    </row>
    <row r="1274" spans="35:35" x14ac:dyDescent="0.25">
      <c r="AI1274" s="10"/>
    </row>
    <row r="1275" spans="35:35" x14ac:dyDescent="0.25">
      <c r="AI1275" s="10"/>
    </row>
    <row r="1276" spans="35:35" x14ac:dyDescent="0.25">
      <c r="AI1276" s="10"/>
    </row>
    <row r="1277" spans="35:35" x14ac:dyDescent="0.25">
      <c r="AI1277" s="10"/>
    </row>
    <row r="1278" spans="35:35" x14ac:dyDescent="0.25">
      <c r="AI1278" s="10"/>
    </row>
    <row r="1279" spans="35:35" x14ac:dyDescent="0.25">
      <c r="AI1279" s="10"/>
    </row>
    <row r="1280" spans="35:35" x14ac:dyDescent="0.25">
      <c r="AI1280" s="10"/>
    </row>
    <row r="1281" spans="35:35" x14ac:dyDescent="0.25">
      <c r="AI1281" s="10"/>
    </row>
    <row r="1282" spans="35:35" x14ac:dyDescent="0.25">
      <c r="AI1282" s="10"/>
    </row>
    <row r="1283" spans="35:35" x14ac:dyDescent="0.25">
      <c r="AI1283" s="10"/>
    </row>
    <row r="1284" spans="35:35" x14ac:dyDescent="0.25">
      <c r="AI1284" s="10"/>
    </row>
    <row r="1285" spans="35:35" x14ac:dyDescent="0.25">
      <c r="AI1285" s="10"/>
    </row>
    <row r="1286" spans="35:35" x14ac:dyDescent="0.25">
      <c r="AI1286" s="10"/>
    </row>
    <row r="1287" spans="35:35" x14ac:dyDescent="0.25">
      <c r="AI1287" s="10"/>
    </row>
    <row r="1288" spans="35:35" x14ac:dyDescent="0.25">
      <c r="AI1288" s="10"/>
    </row>
    <row r="1289" spans="35:35" x14ac:dyDescent="0.25">
      <c r="AI1289" s="10"/>
    </row>
    <row r="1290" spans="35:35" x14ac:dyDescent="0.25">
      <c r="AI1290" s="10"/>
    </row>
    <row r="1291" spans="35:35" x14ac:dyDescent="0.25">
      <c r="AI1291" s="10"/>
    </row>
    <row r="1292" spans="35:35" x14ac:dyDescent="0.25">
      <c r="AI1292" s="10"/>
    </row>
    <row r="1293" spans="35:35" x14ac:dyDescent="0.25">
      <c r="AI1293" s="10"/>
    </row>
    <row r="1294" spans="35:35" x14ac:dyDescent="0.25">
      <c r="AI1294" s="10"/>
    </row>
    <row r="1295" spans="35:35" x14ac:dyDescent="0.25">
      <c r="AI1295" s="10"/>
    </row>
  </sheetData>
  <protectedRanges>
    <protectedRange sqref="N395:Q402 AB395:AF402 L396:L402 K395:L395" name="Rango1_1"/>
    <protectedRange sqref="AE394:AF394" name="Rango1_19_1"/>
    <protectedRange sqref="AB394:AC394" name="Rango1_4_4_1"/>
    <protectedRange sqref="M394:R394 R395:R402 M395:M402" name="Rango1_2_11_1"/>
    <protectedRange sqref="AD394" name="Rango1_2_1_11_1"/>
    <protectedRange sqref="A394:J402 A403:D415 C433:D438 A433:A438 J365 J403:J431 A417:D431" name="Rango1_2"/>
    <protectedRange sqref="S394:AA394 V395:W395 S395:U397 X395:AA397 S398:AA398 S399:U402 X399:AA402 Z433 S433:S438 S403:S431 Y403:Z431" name="Rango2"/>
    <protectedRange sqref="K394" name="Rango1_3"/>
    <protectedRange sqref="K396:K397" name="Rango1_1_1"/>
    <protectedRange sqref="K398" name="Rango1_1_1_1"/>
    <protectedRange sqref="K399" name="Rango1_1_1_2"/>
    <protectedRange sqref="K400" name="Rango1_1_1_3"/>
    <protectedRange sqref="K401" name="Rango1_1_1_4"/>
    <protectedRange sqref="K402" name="Rango1_1_1_5"/>
    <protectedRange sqref="V396:W397 V399:W402 W403:W431" name="Rango2_1"/>
    <protectedRange sqref="L70:Q86 A5:J86" name="Rango1"/>
    <protectedRange sqref="AC86:AE86 S70:AA86 AB86:AB122 AB5:AE85 AB189:AB207 AB355:AB393 AB135:AB165 N198" name="Rango2_2"/>
    <protectedRange sqref="AG5:AI86" name="Rango3"/>
    <protectedRange sqref="A87:J107 L87:Q107" name="Rango1_5"/>
    <protectedRange sqref="S108:T108 S87:S107 U87:AA107 T107 T102:T105 T97 T87:T95 O198:Q198 AC87:AE122 AC189:AE207 AC135:AE165" name="Rango2_4"/>
    <protectedRange sqref="AG87:AH165 AG189:AH209 AG278:AH342 AH343:AH353 AH359:AH372 AH356:AH357" name="Rango3_2"/>
    <protectedRange sqref="J116" name="Rango1_6"/>
    <protectedRange sqref="J119" name="Rango1_7"/>
    <protectedRange sqref="J121" name="Rango1_8"/>
    <protectedRange sqref="J113:J114 J110:J111" name="Rango1_9"/>
    <protectedRange sqref="A416 A189:A393" name="Rango1_11"/>
    <protectedRange sqref="X207:X208" name="Rango1_19_3_3_3_1"/>
    <protectedRange sqref="K70:K86" name="Rango1_10"/>
    <protectedRange sqref="K87:K107" name="Rango1_5_1"/>
    <protectedRange sqref="K5:Q69" name="Rango1_13"/>
    <protectedRange sqref="S5:AA7 T8:T13 T14:U69 S8:S69 S323 V8:AA69 W207:W208 W241 W289 W324 T324:U324 W189:W194" name="Rango2_2_3"/>
    <protectedRange sqref="AB166:AB167" name="Rango2_2_1"/>
    <protectedRange sqref="AC166:AE167" name="Rango2_4_1"/>
    <protectedRange sqref="AG166:AH167" name="Rango3_2_1"/>
    <protectedRange sqref="A166:A167" name="Rango1_11_1"/>
    <protectedRange sqref="AB168" name="Rango2_2_2"/>
    <protectedRange sqref="AC168:AE168" name="Rango2_4_2"/>
    <protectedRange sqref="AG168:AH168" name="Rango3_2_2"/>
    <protectedRange sqref="A168" name="Rango1_11_2"/>
    <protectedRange sqref="AB169:AB170" name="Rango2_2_4"/>
    <protectedRange sqref="AC169:AE170" name="Rango2_4_3"/>
    <protectedRange sqref="AG169:AH170" name="Rango3_2_3"/>
    <protectedRange sqref="A169:A170" name="Rango1_11_3"/>
    <protectedRange sqref="AB171:AB180" name="Rango2_2_5"/>
    <protectedRange sqref="AC171:AE180" name="Rango2_4_4"/>
    <protectedRange sqref="AG171:AH180" name="Rango3_2_4"/>
    <protectedRange sqref="A171:A180" name="Rango1_11_4"/>
    <protectedRange sqref="AB181:AB184" name="Rango2_2_6"/>
    <protectedRange sqref="AC181:AE184" name="Rango2_4_5"/>
    <protectedRange sqref="AG181:AH184" name="Rango3_2_5"/>
    <protectedRange sqref="A181:A184" name="Rango1_11_5"/>
    <protectedRange sqref="AB185:AB186" name="Rango2_2_7"/>
    <protectedRange sqref="AC185:AE186" name="Rango2_4_6"/>
    <protectedRange sqref="AG185:AH186" name="Rango3_2_6"/>
    <protectedRange sqref="A185:A186" name="Rango1_11_6"/>
    <protectedRange sqref="AB187" name="Rango2_2_8"/>
    <protectedRange sqref="AC187:AE187" name="Rango2_4_7"/>
    <protectedRange sqref="AG187:AH187" name="Rango3_2_7"/>
    <protectedRange sqref="A187" name="Rango1_11_7"/>
    <protectedRange sqref="AB188" name="Rango2_2_9"/>
    <protectedRange sqref="AC188:AE188" name="Rango2_4_8"/>
    <protectedRange sqref="AG188:AH188" name="Rango3_2_8"/>
    <protectedRange sqref="A188" name="Rango1_11_8"/>
    <protectedRange sqref="AB278:AB287" name="Rango2_2_10"/>
    <protectedRange sqref="AC278:AE287" name="Rango2_4_9"/>
    <protectedRange sqref="AB277" name="Rango2_2_11"/>
    <protectedRange sqref="AC277:AE277" name="Rango2_4_10"/>
    <protectedRange sqref="AG269:AH277" name="Rango3_2_9"/>
    <protectedRange sqref="AG343:AG372" name="Rango3_2_11"/>
    <protectedRange sqref="AB269:AB276" name="Rango2_2_12"/>
    <protectedRange sqref="AC269:AE276" name="Rango2_4_11"/>
    <protectedRange sqref="AB348:AB350" name="Rango2_2_13_2"/>
    <protectedRange sqref="AB353" name="Rango2_2_14"/>
    <protectedRange sqref="AB351:AB352 AC352:AE352" name="Rango2_2_13_3"/>
    <protectedRange sqref="AB288:AB347" name="Rango2_2_16"/>
  </protectedRanges>
  <autoFilter ref="A3:DS439">
    <filterColumn colId="13" showButton="0"/>
    <filterColumn colId="14" showButton="0"/>
    <filterColumn colId="15" showButton="0"/>
    <filterColumn colId="16" showButton="0"/>
    <filterColumn colId="22">
      <filters>
        <filter val="Recursos_Provenientes_del_Sistema_General_de_Participaciones_SGP"/>
      </filters>
    </filterColumn>
    <filterColumn colId="24" showButton="0"/>
    <filterColumn colId="25" showButton="0"/>
    <filterColumn colId="27" showButton="0"/>
    <filterColumn colId="28" showButton="0"/>
    <filterColumn colId="29" showButton="0"/>
    <filterColumn colId="30" showButton="0"/>
    <filterColumn colId="32" showButton="0"/>
    <filterColumn colId="33" showButton="0"/>
  </autoFilter>
  <mergeCells count="60">
    <mergeCell ref="M323:M324"/>
    <mergeCell ref="U323:U324"/>
    <mergeCell ref="S323:S324"/>
    <mergeCell ref="T323:T324"/>
    <mergeCell ref="M16:M17"/>
    <mergeCell ref="P16:P17"/>
    <mergeCell ref="R16:R17"/>
    <mergeCell ref="S16:S17"/>
    <mergeCell ref="T16:T17"/>
    <mergeCell ref="J288:J289"/>
    <mergeCell ref="I288:I297"/>
    <mergeCell ref="I298:I299"/>
    <mergeCell ref="I303:I308"/>
    <mergeCell ref="U16:U17"/>
    <mergeCell ref="I197:I198"/>
    <mergeCell ref="J197:J198"/>
    <mergeCell ref="K197:K198"/>
    <mergeCell ref="L197:L198"/>
    <mergeCell ref="K190:K191"/>
    <mergeCell ref="L190:L191"/>
    <mergeCell ref="M190:M191"/>
    <mergeCell ref="S190:S191"/>
    <mergeCell ref="U190:U191"/>
    <mergeCell ref="J415:J416"/>
    <mergeCell ref="K415:K416"/>
    <mergeCell ref="K418:K419"/>
    <mergeCell ref="R412:R413"/>
    <mergeCell ref="F3:F4"/>
    <mergeCell ref="G3:G4"/>
    <mergeCell ref="H3:H4"/>
    <mergeCell ref="I3:I4"/>
    <mergeCell ref="J3:J4"/>
    <mergeCell ref="K323:K324"/>
    <mergeCell ref="J323:J324"/>
    <mergeCell ref="I309:I322"/>
    <mergeCell ref="I336:I337"/>
    <mergeCell ref="J16:J17"/>
    <mergeCell ref="K16:K17"/>
    <mergeCell ref="L16:L17"/>
    <mergeCell ref="A3:A4"/>
    <mergeCell ref="B3:B4"/>
    <mergeCell ref="C3:C4"/>
    <mergeCell ref="D3:D4"/>
    <mergeCell ref="E3:E4"/>
    <mergeCell ref="K422:K423"/>
    <mergeCell ref="AG3:AI3"/>
    <mergeCell ref="M3:M4"/>
    <mergeCell ref="N3:R3"/>
    <mergeCell ref="Y3:AA3"/>
    <mergeCell ref="AB3:AF3"/>
    <mergeCell ref="L3:L4"/>
    <mergeCell ref="K3:K4"/>
    <mergeCell ref="K412:K413"/>
    <mergeCell ref="L412:L413"/>
    <mergeCell ref="M412:M413"/>
    <mergeCell ref="K420:K421"/>
    <mergeCell ref="O412:O413"/>
    <mergeCell ref="L288:L289"/>
    <mergeCell ref="K288:K289"/>
    <mergeCell ref="L323:L324"/>
  </mergeCells>
  <dataValidations count="7">
    <dataValidation type="list" operator="greaterThanOrEqual" allowBlank="1" showInputMessage="1" showErrorMessage="1" sqref="D394:D415 D5:D107 D433:D438 D417:D431">
      <formula1>INDIRECT(A5)</formula1>
    </dataValidation>
    <dataValidation type="list" operator="greaterThanOrEqual" allowBlank="1" showInputMessage="1" showErrorMessage="1" sqref="A5:A107 A433:A438 A166:A431">
      <formula1>DIME</formula1>
    </dataValidation>
    <dataValidation operator="greaterThanOrEqual" allowBlank="1" showInputMessage="1" showErrorMessage="1" sqref="E394:K394 W394:W395 W398 V394:V402 J116 J119 J121 J110:J111 J113:J114 E395:I402 K60:K63 C433:C438 J365 K65:K107 E5:I107 V60:V107 K51:K54 K56:K57 J395:J415 B394:C415 V5:V58 J18:J107 B5:C107 K18:K49 J5:K16 J417:J431 B417:C431"/>
    <dataValidation type="list" allowBlank="1" showInputMessage="1" showErrorMessage="1" sqref="U394:U402 U69:U107 U5:U7 U14:U15 U22:U24 U26:U39 U41:U42 U45:U49 U51 U53 U56:U57 U60:U63 U66:U67">
      <formula1>INDIRECT(S5)</formula1>
    </dataValidation>
    <dataValidation type="decimal" operator="greaterThanOrEqual" allowBlank="1" showInputMessage="1" showErrorMessage="1" sqref="X394:X402 X5:X107 AI5:AI86">
      <formula1>0</formula1>
    </dataValidation>
    <dataValidation type="decimal" operator="greaterThanOrEqual" allowBlank="1" showInputMessage="1" showErrorMessage="1" sqref="R108:R122 N60:R63 N65:R107 N51:R54 N56:R57 R18:R49 N5:O49 P18:P49 P5:P16 Q5:Q49 R5:R16 AB269:AF276 N198:R198 AB135:AE207 AB5:AE122 AC352:AE352 AB355:AB393 AF355:AF372 AC277:AF287 AF288:AF353 AF5:AF207 AB277:AB353">
      <formula1>-1000000000</formula1>
    </dataValidation>
    <dataValidation type="decimal" operator="greaterThanOrEqual" allowBlank="1" showInputMessage="1" showErrorMessage="1" sqref="L65:L107 L51:L54 L56:L57 L60:L63 L5:L16 L18:L49">
      <formula1>-1000000000000</formula1>
    </dataValidation>
  </dataValidations>
  <pageMargins left="0.7" right="0.7" top="0.75" bottom="0.75" header="0.3" footer="0.3"/>
  <pageSetup scale="10"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[1]DIMYCOMP!#REF!</xm:f>
          </x14:formula1>
          <xm:sqref>S394:T402 W396:W397 W399:W415 S403:S431 S433:S438 W418:W431</xm:sqref>
        </x14:dataValidation>
        <x14:dataValidation type="list" allowBlank="1" showInputMessage="1" showErrorMessage="1">
          <x14:formula1>
            <xm:f>[4]DIMYCOMP!#REF!</xm:f>
          </x14:formula1>
          <xm:sqref>S108:T108 T107 T102:T105 T97 S60:T63 T70:T95 S70:S107 T15 S65:T69 T11 S5:S7 S11:S15 S18:S47 S49 T20:T49 S51:T54 S56:T57 W20:W107 W5:W16 W18 AH5:AH209 AH359:AH372 AH356:AH357 AH269:AH353</xm:sqref>
        </x14:dataValidation>
        <x14:dataValidation type="list" allowBlank="1" showInputMessage="1" showErrorMessage="1">
          <x14:formula1>
            <xm:f>[1]CODIGOS!#REF!</xm:f>
          </x14:formula1>
          <xm:sqref>U18:U21 T5:T7 T12:T14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E10" workbookViewId="0">
      <selection activeCell="H27" sqref="H27"/>
    </sheetView>
  </sheetViews>
  <sheetFormatPr baseColWidth="10" defaultColWidth="11.42578125" defaultRowHeight="15" x14ac:dyDescent="0.25"/>
  <cols>
    <col min="1" max="1" width="1.28515625" customWidth="1"/>
    <col min="2" max="2" width="111.140625" bestFit="1" customWidth="1"/>
    <col min="3" max="3" width="142.5703125" customWidth="1"/>
    <col min="4" max="4" width="139.7109375" bestFit="1" customWidth="1"/>
    <col min="5" max="5" width="255.7109375" bestFit="1" customWidth="1"/>
    <col min="6" max="6" width="33.5703125" bestFit="1" customWidth="1"/>
    <col min="7" max="7" width="34.85546875" bestFit="1" customWidth="1"/>
    <col min="8" max="8" width="116.42578125" bestFit="1" customWidth="1"/>
    <col min="9" max="9" width="23" customWidth="1"/>
    <col min="257" max="257" width="1.28515625" customWidth="1"/>
    <col min="258" max="258" width="111.140625" bestFit="1" customWidth="1"/>
    <col min="259" max="259" width="142.5703125" customWidth="1"/>
    <col min="260" max="260" width="139.7109375" bestFit="1" customWidth="1"/>
    <col min="261" max="261" width="255.7109375" bestFit="1" customWidth="1"/>
    <col min="262" max="262" width="33.5703125" bestFit="1" customWidth="1"/>
    <col min="263" max="263" width="34.85546875" bestFit="1" customWidth="1"/>
    <col min="264" max="264" width="116.42578125" bestFit="1" customWidth="1"/>
    <col min="265" max="265" width="23" customWidth="1"/>
    <col min="513" max="513" width="1.28515625" customWidth="1"/>
    <col min="514" max="514" width="111.140625" bestFit="1" customWidth="1"/>
    <col min="515" max="515" width="142.5703125" customWidth="1"/>
    <col min="516" max="516" width="139.7109375" bestFit="1" customWidth="1"/>
    <col min="517" max="517" width="255.7109375" bestFit="1" customWidth="1"/>
    <col min="518" max="518" width="33.5703125" bestFit="1" customWidth="1"/>
    <col min="519" max="519" width="34.85546875" bestFit="1" customWidth="1"/>
    <col min="520" max="520" width="116.42578125" bestFit="1" customWidth="1"/>
    <col min="521" max="521" width="23" customWidth="1"/>
    <col min="769" max="769" width="1.28515625" customWidth="1"/>
    <col min="770" max="770" width="111.140625" bestFit="1" customWidth="1"/>
    <col min="771" max="771" width="142.5703125" customWidth="1"/>
    <col min="772" max="772" width="139.7109375" bestFit="1" customWidth="1"/>
    <col min="773" max="773" width="255.7109375" bestFit="1" customWidth="1"/>
    <col min="774" max="774" width="33.5703125" bestFit="1" customWidth="1"/>
    <col min="775" max="775" width="34.85546875" bestFit="1" customWidth="1"/>
    <col min="776" max="776" width="116.42578125" bestFit="1" customWidth="1"/>
    <col min="777" max="777" width="23" customWidth="1"/>
    <col min="1025" max="1025" width="1.28515625" customWidth="1"/>
    <col min="1026" max="1026" width="111.140625" bestFit="1" customWidth="1"/>
    <col min="1027" max="1027" width="142.5703125" customWidth="1"/>
    <col min="1028" max="1028" width="139.7109375" bestFit="1" customWidth="1"/>
    <col min="1029" max="1029" width="255.7109375" bestFit="1" customWidth="1"/>
    <col min="1030" max="1030" width="33.5703125" bestFit="1" customWidth="1"/>
    <col min="1031" max="1031" width="34.85546875" bestFit="1" customWidth="1"/>
    <col min="1032" max="1032" width="116.42578125" bestFit="1" customWidth="1"/>
    <col min="1033" max="1033" width="23" customWidth="1"/>
    <col min="1281" max="1281" width="1.28515625" customWidth="1"/>
    <col min="1282" max="1282" width="111.140625" bestFit="1" customWidth="1"/>
    <col min="1283" max="1283" width="142.5703125" customWidth="1"/>
    <col min="1284" max="1284" width="139.7109375" bestFit="1" customWidth="1"/>
    <col min="1285" max="1285" width="255.7109375" bestFit="1" customWidth="1"/>
    <col min="1286" max="1286" width="33.5703125" bestFit="1" customWidth="1"/>
    <col min="1287" max="1287" width="34.85546875" bestFit="1" customWidth="1"/>
    <col min="1288" max="1288" width="116.42578125" bestFit="1" customWidth="1"/>
    <col min="1289" max="1289" width="23" customWidth="1"/>
    <col min="1537" max="1537" width="1.28515625" customWidth="1"/>
    <col min="1538" max="1538" width="111.140625" bestFit="1" customWidth="1"/>
    <col min="1539" max="1539" width="142.5703125" customWidth="1"/>
    <col min="1540" max="1540" width="139.7109375" bestFit="1" customWidth="1"/>
    <col min="1541" max="1541" width="255.7109375" bestFit="1" customWidth="1"/>
    <col min="1542" max="1542" width="33.5703125" bestFit="1" customWidth="1"/>
    <col min="1543" max="1543" width="34.85546875" bestFit="1" customWidth="1"/>
    <col min="1544" max="1544" width="116.42578125" bestFit="1" customWidth="1"/>
    <col min="1545" max="1545" width="23" customWidth="1"/>
    <col min="1793" max="1793" width="1.28515625" customWidth="1"/>
    <col min="1794" max="1794" width="111.140625" bestFit="1" customWidth="1"/>
    <col min="1795" max="1795" width="142.5703125" customWidth="1"/>
    <col min="1796" max="1796" width="139.7109375" bestFit="1" customWidth="1"/>
    <col min="1797" max="1797" width="255.7109375" bestFit="1" customWidth="1"/>
    <col min="1798" max="1798" width="33.5703125" bestFit="1" customWidth="1"/>
    <col min="1799" max="1799" width="34.85546875" bestFit="1" customWidth="1"/>
    <col min="1800" max="1800" width="116.42578125" bestFit="1" customWidth="1"/>
    <col min="1801" max="1801" width="23" customWidth="1"/>
    <col min="2049" max="2049" width="1.28515625" customWidth="1"/>
    <col min="2050" max="2050" width="111.140625" bestFit="1" customWidth="1"/>
    <col min="2051" max="2051" width="142.5703125" customWidth="1"/>
    <col min="2052" max="2052" width="139.7109375" bestFit="1" customWidth="1"/>
    <col min="2053" max="2053" width="255.7109375" bestFit="1" customWidth="1"/>
    <col min="2054" max="2054" width="33.5703125" bestFit="1" customWidth="1"/>
    <col min="2055" max="2055" width="34.85546875" bestFit="1" customWidth="1"/>
    <col min="2056" max="2056" width="116.42578125" bestFit="1" customWidth="1"/>
    <col min="2057" max="2057" width="23" customWidth="1"/>
    <col min="2305" max="2305" width="1.28515625" customWidth="1"/>
    <col min="2306" max="2306" width="111.140625" bestFit="1" customWidth="1"/>
    <col min="2307" max="2307" width="142.5703125" customWidth="1"/>
    <col min="2308" max="2308" width="139.7109375" bestFit="1" customWidth="1"/>
    <col min="2309" max="2309" width="255.7109375" bestFit="1" customWidth="1"/>
    <col min="2310" max="2310" width="33.5703125" bestFit="1" customWidth="1"/>
    <col min="2311" max="2311" width="34.85546875" bestFit="1" customWidth="1"/>
    <col min="2312" max="2312" width="116.42578125" bestFit="1" customWidth="1"/>
    <col min="2313" max="2313" width="23" customWidth="1"/>
    <col min="2561" max="2561" width="1.28515625" customWidth="1"/>
    <col min="2562" max="2562" width="111.140625" bestFit="1" customWidth="1"/>
    <col min="2563" max="2563" width="142.5703125" customWidth="1"/>
    <col min="2564" max="2564" width="139.7109375" bestFit="1" customWidth="1"/>
    <col min="2565" max="2565" width="255.7109375" bestFit="1" customWidth="1"/>
    <col min="2566" max="2566" width="33.5703125" bestFit="1" customWidth="1"/>
    <col min="2567" max="2567" width="34.85546875" bestFit="1" customWidth="1"/>
    <col min="2568" max="2568" width="116.42578125" bestFit="1" customWidth="1"/>
    <col min="2569" max="2569" width="23" customWidth="1"/>
    <col min="2817" max="2817" width="1.28515625" customWidth="1"/>
    <col min="2818" max="2818" width="111.140625" bestFit="1" customWidth="1"/>
    <col min="2819" max="2819" width="142.5703125" customWidth="1"/>
    <col min="2820" max="2820" width="139.7109375" bestFit="1" customWidth="1"/>
    <col min="2821" max="2821" width="255.7109375" bestFit="1" customWidth="1"/>
    <col min="2822" max="2822" width="33.5703125" bestFit="1" customWidth="1"/>
    <col min="2823" max="2823" width="34.85546875" bestFit="1" customWidth="1"/>
    <col min="2824" max="2824" width="116.42578125" bestFit="1" customWidth="1"/>
    <col min="2825" max="2825" width="23" customWidth="1"/>
    <col min="3073" max="3073" width="1.28515625" customWidth="1"/>
    <col min="3074" max="3074" width="111.140625" bestFit="1" customWidth="1"/>
    <col min="3075" max="3075" width="142.5703125" customWidth="1"/>
    <col min="3076" max="3076" width="139.7109375" bestFit="1" customWidth="1"/>
    <col min="3077" max="3077" width="255.7109375" bestFit="1" customWidth="1"/>
    <col min="3078" max="3078" width="33.5703125" bestFit="1" customWidth="1"/>
    <col min="3079" max="3079" width="34.85546875" bestFit="1" customWidth="1"/>
    <col min="3080" max="3080" width="116.42578125" bestFit="1" customWidth="1"/>
    <col min="3081" max="3081" width="23" customWidth="1"/>
    <col min="3329" max="3329" width="1.28515625" customWidth="1"/>
    <col min="3330" max="3330" width="111.140625" bestFit="1" customWidth="1"/>
    <col min="3331" max="3331" width="142.5703125" customWidth="1"/>
    <col min="3332" max="3332" width="139.7109375" bestFit="1" customWidth="1"/>
    <col min="3333" max="3333" width="255.7109375" bestFit="1" customWidth="1"/>
    <col min="3334" max="3334" width="33.5703125" bestFit="1" customWidth="1"/>
    <col min="3335" max="3335" width="34.85546875" bestFit="1" customWidth="1"/>
    <col min="3336" max="3336" width="116.42578125" bestFit="1" customWidth="1"/>
    <col min="3337" max="3337" width="23" customWidth="1"/>
    <col min="3585" max="3585" width="1.28515625" customWidth="1"/>
    <col min="3586" max="3586" width="111.140625" bestFit="1" customWidth="1"/>
    <col min="3587" max="3587" width="142.5703125" customWidth="1"/>
    <col min="3588" max="3588" width="139.7109375" bestFit="1" customWidth="1"/>
    <col min="3589" max="3589" width="255.7109375" bestFit="1" customWidth="1"/>
    <col min="3590" max="3590" width="33.5703125" bestFit="1" customWidth="1"/>
    <col min="3591" max="3591" width="34.85546875" bestFit="1" customWidth="1"/>
    <col min="3592" max="3592" width="116.42578125" bestFit="1" customWidth="1"/>
    <col min="3593" max="3593" width="23" customWidth="1"/>
    <col min="3841" max="3841" width="1.28515625" customWidth="1"/>
    <col min="3842" max="3842" width="111.140625" bestFit="1" customWidth="1"/>
    <col min="3843" max="3843" width="142.5703125" customWidth="1"/>
    <col min="3844" max="3844" width="139.7109375" bestFit="1" customWidth="1"/>
    <col min="3845" max="3845" width="255.7109375" bestFit="1" customWidth="1"/>
    <col min="3846" max="3846" width="33.5703125" bestFit="1" customWidth="1"/>
    <col min="3847" max="3847" width="34.85546875" bestFit="1" customWidth="1"/>
    <col min="3848" max="3848" width="116.42578125" bestFit="1" customWidth="1"/>
    <col min="3849" max="3849" width="23" customWidth="1"/>
    <col min="4097" max="4097" width="1.28515625" customWidth="1"/>
    <col min="4098" max="4098" width="111.140625" bestFit="1" customWidth="1"/>
    <col min="4099" max="4099" width="142.5703125" customWidth="1"/>
    <col min="4100" max="4100" width="139.7109375" bestFit="1" customWidth="1"/>
    <col min="4101" max="4101" width="255.7109375" bestFit="1" customWidth="1"/>
    <col min="4102" max="4102" width="33.5703125" bestFit="1" customWidth="1"/>
    <col min="4103" max="4103" width="34.85546875" bestFit="1" customWidth="1"/>
    <col min="4104" max="4104" width="116.42578125" bestFit="1" customWidth="1"/>
    <col min="4105" max="4105" width="23" customWidth="1"/>
    <col min="4353" max="4353" width="1.28515625" customWidth="1"/>
    <col min="4354" max="4354" width="111.140625" bestFit="1" customWidth="1"/>
    <col min="4355" max="4355" width="142.5703125" customWidth="1"/>
    <col min="4356" max="4356" width="139.7109375" bestFit="1" customWidth="1"/>
    <col min="4357" max="4357" width="255.7109375" bestFit="1" customWidth="1"/>
    <col min="4358" max="4358" width="33.5703125" bestFit="1" customWidth="1"/>
    <col min="4359" max="4359" width="34.85546875" bestFit="1" customWidth="1"/>
    <col min="4360" max="4360" width="116.42578125" bestFit="1" customWidth="1"/>
    <col min="4361" max="4361" width="23" customWidth="1"/>
    <col min="4609" max="4609" width="1.28515625" customWidth="1"/>
    <col min="4610" max="4610" width="111.140625" bestFit="1" customWidth="1"/>
    <col min="4611" max="4611" width="142.5703125" customWidth="1"/>
    <col min="4612" max="4612" width="139.7109375" bestFit="1" customWidth="1"/>
    <col min="4613" max="4613" width="255.7109375" bestFit="1" customWidth="1"/>
    <col min="4614" max="4614" width="33.5703125" bestFit="1" customWidth="1"/>
    <col min="4615" max="4615" width="34.85546875" bestFit="1" customWidth="1"/>
    <col min="4616" max="4616" width="116.42578125" bestFit="1" customWidth="1"/>
    <col min="4617" max="4617" width="23" customWidth="1"/>
    <col min="4865" max="4865" width="1.28515625" customWidth="1"/>
    <col min="4866" max="4866" width="111.140625" bestFit="1" customWidth="1"/>
    <col min="4867" max="4867" width="142.5703125" customWidth="1"/>
    <col min="4868" max="4868" width="139.7109375" bestFit="1" customWidth="1"/>
    <col min="4869" max="4869" width="255.7109375" bestFit="1" customWidth="1"/>
    <col min="4870" max="4870" width="33.5703125" bestFit="1" customWidth="1"/>
    <col min="4871" max="4871" width="34.85546875" bestFit="1" customWidth="1"/>
    <col min="4872" max="4872" width="116.42578125" bestFit="1" customWidth="1"/>
    <col min="4873" max="4873" width="23" customWidth="1"/>
    <col min="5121" max="5121" width="1.28515625" customWidth="1"/>
    <col min="5122" max="5122" width="111.140625" bestFit="1" customWidth="1"/>
    <col min="5123" max="5123" width="142.5703125" customWidth="1"/>
    <col min="5124" max="5124" width="139.7109375" bestFit="1" customWidth="1"/>
    <col min="5125" max="5125" width="255.7109375" bestFit="1" customWidth="1"/>
    <col min="5126" max="5126" width="33.5703125" bestFit="1" customWidth="1"/>
    <col min="5127" max="5127" width="34.85546875" bestFit="1" customWidth="1"/>
    <col min="5128" max="5128" width="116.42578125" bestFit="1" customWidth="1"/>
    <col min="5129" max="5129" width="23" customWidth="1"/>
    <col min="5377" max="5377" width="1.28515625" customWidth="1"/>
    <col min="5378" max="5378" width="111.140625" bestFit="1" customWidth="1"/>
    <col min="5379" max="5379" width="142.5703125" customWidth="1"/>
    <col min="5380" max="5380" width="139.7109375" bestFit="1" customWidth="1"/>
    <col min="5381" max="5381" width="255.7109375" bestFit="1" customWidth="1"/>
    <col min="5382" max="5382" width="33.5703125" bestFit="1" customWidth="1"/>
    <col min="5383" max="5383" width="34.85546875" bestFit="1" customWidth="1"/>
    <col min="5384" max="5384" width="116.42578125" bestFit="1" customWidth="1"/>
    <col min="5385" max="5385" width="23" customWidth="1"/>
    <col min="5633" max="5633" width="1.28515625" customWidth="1"/>
    <col min="5634" max="5634" width="111.140625" bestFit="1" customWidth="1"/>
    <col min="5635" max="5635" width="142.5703125" customWidth="1"/>
    <col min="5636" max="5636" width="139.7109375" bestFit="1" customWidth="1"/>
    <col min="5637" max="5637" width="255.7109375" bestFit="1" customWidth="1"/>
    <col min="5638" max="5638" width="33.5703125" bestFit="1" customWidth="1"/>
    <col min="5639" max="5639" width="34.85546875" bestFit="1" customWidth="1"/>
    <col min="5640" max="5640" width="116.42578125" bestFit="1" customWidth="1"/>
    <col min="5641" max="5641" width="23" customWidth="1"/>
    <col min="5889" max="5889" width="1.28515625" customWidth="1"/>
    <col min="5890" max="5890" width="111.140625" bestFit="1" customWidth="1"/>
    <col min="5891" max="5891" width="142.5703125" customWidth="1"/>
    <col min="5892" max="5892" width="139.7109375" bestFit="1" customWidth="1"/>
    <col min="5893" max="5893" width="255.7109375" bestFit="1" customWidth="1"/>
    <col min="5894" max="5894" width="33.5703125" bestFit="1" customWidth="1"/>
    <col min="5895" max="5895" width="34.85546875" bestFit="1" customWidth="1"/>
    <col min="5896" max="5896" width="116.42578125" bestFit="1" customWidth="1"/>
    <col min="5897" max="5897" width="23" customWidth="1"/>
    <col min="6145" max="6145" width="1.28515625" customWidth="1"/>
    <col min="6146" max="6146" width="111.140625" bestFit="1" customWidth="1"/>
    <col min="6147" max="6147" width="142.5703125" customWidth="1"/>
    <col min="6148" max="6148" width="139.7109375" bestFit="1" customWidth="1"/>
    <col min="6149" max="6149" width="255.7109375" bestFit="1" customWidth="1"/>
    <col min="6150" max="6150" width="33.5703125" bestFit="1" customWidth="1"/>
    <col min="6151" max="6151" width="34.85546875" bestFit="1" customWidth="1"/>
    <col min="6152" max="6152" width="116.42578125" bestFit="1" customWidth="1"/>
    <col min="6153" max="6153" width="23" customWidth="1"/>
    <col min="6401" max="6401" width="1.28515625" customWidth="1"/>
    <col min="6402" max="6402" width="111.140625" bestFit="1" customWidth="1"/>
    <col min="6403" max="6403" width="142.5703125" customWidth="1"/>
    <col min="6404" max="6404" width="139.7109375" bestFit="1" customWidth="1"/>
    <col min="6405" max="6405" width="255.7109375" bestFit="1" customWidth="1"/>
    <col min="6406" max="6406" width="33.5703125" bestFit="1" customWidth="1"/>
    <col min="6407" max="6407" width="34.85546875" bestFit="1" customWidth="1"/>
    <col min="6408" max="6408" width="116.42578125" bestFit="1" customWidth="1"/>
    <col min="6409" max="6409" width="23" customWidth="1"/>
    <col min="6657" max="6657" width="1.28515625" customWidth="1"/>
    <col min="6658" max="6658" width="111.140625" bestFit="1" customWidth="1"/>
    <col min="6659" max="6659" width="142.5703125" customWidth="1"/>
    <col min="6660" max="6660" width="139.7109375" bestFit="1" customWidth="1"/>
    <col min="6661" max="6661" width="255.7109375" bestFit="1" customWidth="1"/>
    <col min="6662" max="6662" width="33.5703125" bestFit="1" customWidth="1"/>
    <col min="6663" max="6663" width="34.85546875" bestFit="1" customWidth="1"/>
    <col min="6664" max="6664" width="116.42578125" bestFit="1" customWidth="1"/>
    <col min="6665" max="6665" width="23" customWidth="1"/>
    <col min="6913" max="6913" width="1.28515625" customWidth="1"/>
    <col min="6914" max="6914" width="111.140625" bestFit="1" customWidth="1"/>
    <col min="6915" max="6915" width="142.5703125" customWidth="1"/>
    <col min="6916" max="6916" width="139.7109375" bestFit="1" customWidth="1"/>
    <col min="6917" max="6917" width="255.7109375" bestFit="1" customWidth="1"/>
    <col min="6918" max="6918" width="33.5703125" bestFit="1" customWidth="1"/>
    <col min="6919" max="6919" width="34.85546875" bestFit="1" customWidth="1"/>
    <col min="6920" max="6920" width="116.42578125" bestFit="1" customWidth="1"/>
    <col min="6921" max="6921" width="23" customWidth="1"/>
    <col min="7169" max="7169" width="1.28515625" customWidth="1"/>
    <col min="7170" max="7170" width="111.140625" bestFit="1" customWidth="1"/>
    <col min="7171" max="7171" width="142.5703125" customWidth="1"/>
    <col min="7172" max="7172" width="139.7109375" bestFit="1" customWidth="1"/>
    <col min="7173" max="7173" width="255.7109375" bestFit="1" customWidth="1"/>
    <col min="7174" max="7174" width="33.5703125" bestFit="1" customWidth="1"/>
    <col min="7175" max="7175" width="34.85546875" bestFit="1" customWidth="1"/>
    <col min="7176" max="7176" width="116.42578125" bestFit="1" customWidth="1"/>
    <col min="7177" max="7177" width="23" customWidth="1"/>
    <col min="7425" max="7425" width="1.28515625" customWidth="1"/>
    <col min="7426" max="7426" width="111.140625" bestFit="1" customWidth="1"/>
    <col min="7427" max="7427" width="142.5703125" customWidth="1"/>
    <col min="7428" max="7428" width="139.7109375" bestFit="1" customWidth="1"/>
    <col min="7429" max="7429" width="255.7109375" bestFit="1" customWidth="1"/>
    <col min="7430" max="7430" width="33.5703125" bestFit="1" customWidth="1"/>
    <col min="7431" max="7431" width="34.85546875" bestFit="1" customWidth="1"/>
    <col min="7432" max="7432" width="116.42578125" bestFit="1" customWidth="1"/>
    <col min="7433" max="7433" width="23" customWidth="1"/>
    <col min="7681" max="7681" width="1.28515625" customWidth="1"/>
    <col min="7682" max="7682" width="111.140625" bestFit="1" customWidth="1"/>
    <col min="7683" max="7683" width="142.5703125" customWidth="1"/>
    <col min="7684" max="7684" width="139.7109375" bestFit="1" customWidth="1"/>
    <col min="7685" max="7685" width="255.7109375" bestFit="1" customWidth="1"/>
    <col min="7686" max="7686" width="33.5703125" bestFit="1" customWidth="1"/>
    <col min="7687" max="7687" width="34.85546875" bestFit="1" customWidth="1"/>
    <col min="7688" max="7688" width="116.42578125" bestFit="1" customWidth="1"/>
    <col min="7689" max="7689" width="23" customWidth="1"/>
    <col min="7937" max="7937" width="1.28515625" customWidth="1"/>
    <col min="7938" max="7938" width="111.140625" bestFit="1" customWidth="1"/>
    <col min="7939" max="7939" width="142.5703125" customWidth="1"/>
    <col min="7940" max="7940" width="139.7109375" bestFit="1" customWidth="1"/>
    <col min="7941" max="7941" width="255.7109375" bestFit="1" customWidth="1"/>
    <col min="7942" max="7942" width="33.5703125" bestFit="1" customWidth="1"/>
    <col min="7943" max="7943" width="34.85546875" bestFit="1" customWidth="1"/>
    <col min="7944" max="7944" width="116.42578125" bestFit="1" customWidth="1"/>
    <col min="7945" max="7945" width="23" customWidth="1"/>
    <col min="8193" max="8193" width="1.28515625" customWidth="1"/>
    <col min="8194" max="8194" width="111.140625" bestFit="1" customWidth="1"/>
    <col min="8195" max="8195" width="142.5703125" customWidth="1"/>
    <col min="8196" max="8196" width="139.7109375" bestFit="1" customWidth="1"/>
    <col min="8197" max="8197" width="255.7109375" bestFit="1" customWidth="1"/>
    <col min="8198" max="8198" width="33.5703125" bestFit="1" customWidth="1"/>
    <col min="8199" max="8199" width="34.85546875" bestFit="1" customWidth="1"/>
    <col min="8200" max="8200" width="116.42578125" bestFit="1" customWidth="1"/>
    <col min="8201" max="8201" width="23" customWidth="1"/>
    <col min="8449" max="8449" width="1.28515625" customWidth="1"/>
    <col min="8450" max="8450" width="111.140625" bestFit="1" customWidth="1"/>
    <col min="8451" max="8451" width="142.5703125" customWidth="1"/>
    <col min="8452" max="8452" width="139.7109375" bestFit="1" customWidth="1"/>
    <col min="8453" max="8453" width="255.7109375" bestFit="1" customWidth="1"/>
    <col min="8454" max="8454" width="33.5703125" bestFit="1" customWidth="1"/>
    <col min="8455" max="8455" width="34.85546875" bestFit="1" customWidth="1"/>
    <col min="8456" max="8456" width="116.42578125" bestFit="1" customWidth="1"/>
    <col min="8457" max="8457" width="23" customWidth="1"/>
    <col min="8705" max="8705" width="1.28515625" customWidth="1"/>
    <col min="8706" max="8706" width="111.140625" bestFit="1" customWidth="1"/>
    <col min="8707" max="8707" width="142.5703125" customWidth="1"/>
    <col min="8708" max="8708" width="139.7109375" bestFit="1" customWidth="1"/>
    <col min="8709" max="8709" width="255.7109375" bestFit="1" customWidth="1"/>
    <col min="8710" max="8710" width="33.5703125" bestFit="1" customWidth="1"/>
    <col min="8711" max="8711" width="34.85546875" bestFit="1" customWidth="1"/>
    <col min="8712" max="8712" width="116.42578125" bestFit="1" customWidth="1"/>
    <col min="8713" max="8713" width="23" customWidth="1"/>
    <col min="8961" max="8961" width="1.28515625" customWidth="1"/>
    <col min="8962" max="8962" width="111.140625" bestFit="1" customWidth="1"/>
    <col min="8963" max="8963" width="142.5703125" customWidth="1"/>
    <col min="8964" max="8964" width="139.7109375" bestFit="1" customWidth="1"/>
    <col min="8965" max="8965" width="255.7109375" bestFit="1" customWidth="1"/>
    <col min="8966" max="8966" width="33.5703125" bestFit="1" customWidth="1"/>
    <col min="8967" max="8967" width="34.85546875" bestFit="1" customWidth="1"/>
    <col min="8968" max="8968" width="116.42578125" bestFit="1" customWidth="1"/>
    <col min="8969" max="8969" width="23" customWidth="1"/>
    <col min="9217" max="9217" width="1.28515625" customWidth="1"/>
    <col min="9218" max="9218" width="111.140625" bestFit="1" customWidth="1"/>
    <col min="9219" max="9219" width="142.5703125" customWidth="1"/>
    <col min="9220" max="9220" width="139.7109375" bestFit="1" customWidth="1"/>
    <col min="9221" max="9221" width="255.7109375" bestFit="1" customWidth="1"/>
    <col min="9222" max="9222" width="33.5703125" bestFit="1" customWidth="1"/>
    <col min="9223" max="9223" width="34.85546875" bestFit="1" customWidth="1"/>
    <col min="9224" max="9224" width="116.42578125" bestFit="1" customWidth="1"/>
    <col min="9225" max="9225" width="23" customWidth="1"/>
    <col min="9473" max="9473" width="1.28515625" customWidth="1"/>
    <col min="9474" max="9474" width="111.140625" bestFit="1" customWidth="1"/>
    <col min="9475" max="9475" width="142.5703125" customWidth="1"/>
    <col min="9476" max="9476" width="139.7109375" bestFit="1" customWidth="1"/>
    <col min="9477" max="9477" width="255.7109375" bestFit="1" customWidth="1"/>
    <col min="9478" max="9478" width="33.5703125" bestFit="1" customWidth="1"/>
    <col min="9479" max="9479" width="34.85546875" bestFit="1" customWidth="1"/>
    <col min="9480" max="9480" width="116.42578125" bestFit="1" customWidth="1"/>
    <col min="9481" max="9481" width="23" customWidth="1"/>
    <col min="9729" max="9729" width="1.28515625" customWidth="1"/>
    <col min="9730" max="9730" width="111.140625" bestFit="1" customWidth="1"/>
    <col min="9731" max="9731" width="142.5703125" customWidth="1"/>
    <col min="9732" max="9732" width="139.7109375" bestFit="1" customWidth="1"/>
    <col min="9733" max="9733" width="255.7109375" bestFit="1" customWidth="1"/>
    <col min="9734" max="9734" width="33.5703125" bestFit="1" customWidth="1"/>
    <col min="9735" max="9735" width="34.85546875" bestFit="1" customWidth="1"/>
    <col min="9736" max="9736" width="116.42578125" bestFit="1" customWidth="1"/>
    <col min="9737" max="9737" width="23" customWidth="1"/>
    <col min="9985" max="9985" width="1.28515625" customWidth="1"/>
    <col min="9986" max="9986" width="111.140625" bestFit="1" customWidth="1"/>
    <col min="9987" max="9987" width="142.5703125" customWidth="1"/>
    <col min="9988" max="9988" width="139.7109375" bestFit="1" customWidth="1"/>
    <col min="9989" max="9989" width="255.7109375" bestFit="1" customWidth="1"/>
    <col min="9990" max="9990" width="33.5703125" bestFit="1" customWidth="1"/>
    <col min="9991" max="9991" width="34.85546875" bestFit="1" customWidth="1"/>
    <col min="9992" max="9992" width="116.42578125" bestFit="1" customWidth="1"/>
    <col min="9993" max="9993" width="23" customWidth="1"/>
    <col min="10241" max="10241" width="1.28515625" customWidth="1"/>
    <col min="10242" max="10242" width="111.140625" bestFit="1" customWidth="1"/>
    <col min="10243" max="10243" width="142.5703125" customWidth="1"/>
    <col min="10244" max="10244" width="139.7109375" bestFit="1" customWidth="1"/>
    <col min="10245" max="10245" width="255.7109375" bestFit="1" customWidth="1"/>
    <col min="10246" max="10246" width="33.5703125" bestFit="1" customWidth="1"/>
    <col min="10247" max="10247" width="34.85546875" bestFit="1" customWidth="1"/>
    <col min="10248" max="10248" width="116.42578125" bestFit="1" customWidth="1"/>
    <col min="10249" max="10249" width="23" customWidth="1"/>
    <col min="10497" max="10497" width="1.28515625" customWidth="1"/>
    <col min="10498" max="10498" width="111.140625" bestFit="1" customWidth="1"/>
    <col min="10499" max="10499" width="142.5703125" customWidth="1"/>
    <col min="10500" max="10500" width="139.7109375" bestFit="1" customWidth="1"/>
    <col min="10501" max="10501" width="255.7109375" bestFit="1" customWidth="1"/>
    <col min="10502" max="10502" width="33.5703125" bestFit="1" customWidth="1"/>
    <col min="10503" max="10503" width="34.85546875" bestFit="1" customWidth="1"/>
    <col min="10504" max="10504" width="116.42578125" bestFit="1" customWidth="1"/>
    <col min="10505" max="10505" width="23" customWidth="1"/>
    <col min="10753" max="10753" width="1.28515625" customWidth="1"/>
    <col min="10754" max="10754" width="111.140625" bestFit="1" customWidth="1"/>
    <col min="10755" max="10755" width="142.5703125" customWidth="1"/>
    <col min="10756" max="10756" width="139.7109375" bestFit="1" customWidth="1"/>
    <col min="10757" max="10757" width="255.7109375" bestFit="1" customWidth="1"/>
    <col min="10758" max="10758" width="33.5703125" bestFit="1" customWidth="1"/>
    <col min="10759" max="10759" width="34.85546875" bestFit="1" customWidth="1"/>
    <col min="10760" max="10760" width="116.42578125" bestFit="1" customWidth="1"/>
    <col min="10761" max="10761" width="23" customWidth="1"/>
    <col min="11009" max="11009" width="1.28515625" customWidth="1"/>
    <col min="11010" max="11010" width="111.140625" bestFit="1" customWidth="1"/>
    <col min="11011" max="11011" width="142.5703125" customWidth="1"/>
    <col min="11012" max="11012" width="139.7109375" bestFit="1" customWidth="1"/>
    <col min="11013" max="11013" width="255.7109375" bestFit="1" customWidth="1"/>
    <col min="11014" max="11014" width="33.5703125" bestFit="1" customWidth="1"/>
    <col min="11015" max="11015" width="34.85546875" bestFit="1" customWidth="1"/>
    <col min="11016" max="11016" width="116.42578125" bestFit="1" customWidth="1"/>
    <col min="11017" max="11017" width="23" customWidth="1"/>
    <col min="11265" max="11265" width="1.28515625" customWidth="1"/>
    <col min="11266" max="11266" width="111.140625" bestFit="1" customWidth="1"/>
    <col min="11267" max="11267" width="142.5703125" customWidth="1"/>
    <col min="11268" max="11268" width="139.7109375" bestFit="1" customWidth="1"/>
    <col min="11269" max="11269" width="255.7109375" bestFit="1" customWidth="1"/>
    <col min="11270" max="11270" width="33.5703125" bestFit="1" customWidth="1"/>
    <col min="11271" max="11271" width="34.85546875" bestFit="1" customWidth="1"/>
    <col min="11272" max="11272" width="116.42578125" bestFit="1" customWidth="1"/>
    <col min="11273" max="11273" width="23" customWidth="1"/>
    <col min="11521" max="11521" width="1.28515625" customWidth="1"/>
    <col min="11522" max="11522" width="111.140625" bestFit="1" customWidth="1"/>
    <col min="11523" max="11523" width="142.5703125" customWidth="1"/>
    <col min="11524" max="11524" width="139.7109375" bestFit="1" customWidth="1"/>
    <col min="11525" max="11525" width="255.7109375" bestFit="1" customWidth="1"/>
    <col min="11526" max="11526" width="33.5703125" bestFit="1" customWidth="1"/>
    <col min="11527" max="11527" width="34.85546875" bestFit="1" customWidth="1"/>
    <col min="11528" max="11528" width="116.42578125" bestFit="1" customWidth="1"/>
    <col min="11529" max="11529" width="23" customWidth="1"/>
    <col min="11777" max="11777" width="1.28515625" customWidth="1"/>
    <col min="11778" max="11778" width="111.140625" bestFit="1" customWidth="1"/>
    <col min="11779" max="11779" width="142.5703125" customWidth="1"/>
    <col min="11780" max="11780" width="139.7109375" bestFit="1" customWidth="1"/>
    <col min="11781" max="11781" width="255.7109375" bestFit="1" customWidth="1"/>
    <col min="11782" max="11782" width="33.5703125" bestFit="1" customWidth="1"/>
    <col min="11783" max="11783" width="34.85546875" bestFit="1" customWidth="1"/>
    <col min="11784" max="11784" width="116.42578125" bestFit="1" customWidth="1"/>
    <col min="11785" max="11785" width="23" customWidth="1"/>
    <col min="12033" max="12033" width="1.28515625" customWidth="1"/>
    <col min="12034" max="12034" width="111.140625" bestFit="1" customWidth="1"/>
    <col min="12035" max="12035" width="142.5703125" customWidth="1"/>
    <col min="12036" max="12036" width="139.7109375" bestFit="1" customWidth="1"/>
    <col min="12037" max="12037" width="255.7109375" bestFit="1" customWidth="1"/>
    <col min="12038" max="12038" width="33.5703125" bestFit="1" customWidth="1"/>
    <col min="12039" max="12039" width="34.85546875" bestFit="1" customWidth="1"/>
    <col min="12040" max="12040" width="116.42578125" bestFit="1" customWidth="1"/>
    <col min="12041" max="12041" width="23" customWidth="1"/>
    <col min="12289" max="12289" width="1.28515625" customWidth="1"/>
    <col min="12290" max="12290" width="111.140625" bestFit="1" customWidth="1"/>
    <col min="12291" max="12291" width="142.5703125" customWidth="1"/>
    <col min="12292" max="12292" width="139.7109375" bestFit="1" customWidth="1"/>
    <col min="12293" max="12293" width="255.7109375" bestFit="1" customWidth="1"/>
    <col min="12294" max="12294" width="33.5703125" bestFit="1" customWidth="1"/>
    <col min="12295" max="12295" width="34.85546875" bestFit="1" customWidth="1"/>
    <col min="12296" max="12296" width="116.42578125" bestFit="1" customWidth="1"/>
    <col min="12297" max="12297" width="23" customWidth="1"/>
    <col min="12545" max="12545" width="1.28515625" customWidth="1"/>
    <col min="12546" max="12546" width="111.140625" bestFit="1" customWidth="1"/>
    <col min="12547" max="12547" width="142.5703125" customWidth="1"/>
    <col min="12548" max="12548" width="139.7109375" bestFit="1" customWidth="1"/>
    <col min="12549" max="12549" width="255.7109375" bestFit="1" customWidth="1"/>
    <col min="12550" max="12550" width="33.5703125" bestFit="1" customWidth="1"/>
    <col min="12551" max="12551" width="34.85546875" bestFit="1" customWidth="1"/>
    <col min="12552" max="12552" width="116.42578125" bestFit="1" customWidth="1"/>
    <col min="12553" max="12553" width="23" customWidth="1"/>
    <col min="12801" max="12801" width="1.28515625" customWidth="1"/>
    <col min="12802" max="12802" width="111.140625" bestFit="1" customWidth="1"/>
    <col min="12803" max="12803" width="142.5703125" customWidth="1"/>
    <col min="12804" max="12804" width="139.7109375" bestFit="1" customWidth="1"/>
    <col min="12805" max="12805" width="255.7109375" bestFit="1" customWidth="1"/>
    <col min="12806" max="12806" width="33.5703125" bestFit="1" customWidth="1"/>
    <col min="12807" max="12807" width="34.85546875" bestFit="1" customWidth="1"/>
    <col min="12808" max="12808" width="116.42578125" bestFit="1" customWidth="1"/>
    <col min="12809" max="12809" width="23" customWidth="1"/>
    <col min="13057" max="13057" width="1.28515625" customWidth="1"/>
    <col min="13058" max="13058" width="111.140625" bestFit="1" customWidth="1"/>
    <col min="13059" max="13059" width="142.5703125" customWidth="1"/>
    <col min="13060" max="13060" width="139.7109375" bestFit="1" customWidth="1"/>
    <col min="13061" max="13061" width="255.7109375" bestFit="1" customWidth="1"/>
    <col min="13062" max="13062" width="33.5703125" bestFit="1" customWidth="1"/>
    <col min="13063" max="13063" width="34.85546875" bestFit="1" customWidth="1"/>
    <col min="13064" max="13064" width="116.42578125" bestFit="1" customWidth="1"/>
    <col min="13065" max="13065" width="23" customWidth="1"/>
    <col min="13313" max="13313" width="1.28515625" customWidth="1"/>
    <col min="13314" max="13314" width="111.140625" bestFit="1" customWidth="1"/>
    <col min="13315" max="13315" width="142.5703125" customWidth="1"/>
    <col min="13316" max="13316" width="139.7109375" bestFit="1" customWidth="1"/>
    <col min="13317" max="13317" width="255.7109375" bestFit="1" customWidth="1"/>
    <col min="13318" max="13318" width="33.5703125" bestFit="1" customWidth="1"/>
    <col min="13319" max="13319" width="34.85546875" bestFit="1" customWidth="1"/>
    <col min="13320" max="13320" width="116.42578125" bestFit="1" customWidth="1"/>
    <col min="13321" max="13321" width="23" customWidth="1"/>
    <col min="13569" max="13569" width="1.28515625" customWidth="1"/>
    <col min="13570" max="13570" width="111.140625" bestFit="1" customWidth="1"/>
    <col min="13571" max="13571" width="142.5703125" customWidth="1"/>
    <col min="13572" max="13572" width="139.7109375" bestFit="1" customWidth="1"/>
    <col min="13573" max="13573" width="255.7109375" bestFit="1" customWidth="1"/>
    <col min="13574" max="13574" width="33.5703125" bestFit="1" customWidth="1"/>
    <col min="13575" max="13575" width="34.85546875" bestFit="1" customWidth="1"/>
    <col min="13576" max="13576" width="116.42578125" bestFit="1" customWidth="1"/>
    <col min="13577" max="13577" width="23" customWidth="1"/>
    <col min="13825" max="13825" width="1.28515625" customWidth="1"/>
    <col min="13826" max="13826" width="111.140625" bestFit="1" customWidth="1"/>
    <col min="13827" max="13827" width="142.5703125" customWidth="1"/>
    <col min="13828" max="13828" width="139.7109375" bestFit="1" customWidth="1"/>
    <col min="13829" max="13829" width="255.7109375" bestFit="1" customWidth="1"/>
    <col min="13830" max="13830" width="33.5703125" bestFit="1" customWidth="1"/>
    <col min="13831" max="13831" width="34.85546875" bestFit="1" customWidth="1"/>
    <col min="13832" max="13832" width="116.42578125" bestFit="1" customWidth="1"/>
    <col min="13833" max="13833" width="23" customWidth="1"/>
    <col min="14081" max="14081" width="1.28515625" customWidth="1"/>
    <col min="14082" max="14082" width="111.140625" bestFit="1" customWidth="1"/>
    <col min="14083" max="14083" width="142.5703125" customWidth="1"/>
    <col min="14084" max="14084" width="139.7109375" bestFit="1" customWidth="1"/>
    <col min="14085" max="14085" width="255.7109375" bestFit="1" customWidth="1"/>
    <col min="14086" max="14086" width="33.5703125" bestFit="1" customWidth="1"/>
    <col min="14087" max="14087" width="34.85546875" bestFit="1" customWidth="1"/>
    <col min="14088" max="14088" width="116.42578125" bestFit="1" customWidth="1"/>
    <col min="14089" max="14089" width="23" customWidth="1"/>
    <col min="14337" max="14337" width="1.28515625" customWidth="1"/>
    <col min="14338" max="14338" width="111.140625" bestFit="1" customWidth="1"/>
    <col min="14339" max="14339" width="142.5703125" customWidth="1"/>
    <col min="14340" max="14340" width="139.7109375" bestFit="1" customWidth="1"/>
    <col min="14341" max="14341" width="255.7109375" bestFit="1" customWidth="1"/>
    <col min="14342" max="14342" width="33.5703125" bestFit="1" customWidth="1"/>
    <col min="14343" max="14343" width="34.85546875" bestFit="1" customWidth="1"/>
    <col min="14344" max="14344" width="116.42578125" bestFit="1" customWidth="1"/>
    <col min="14345" max="14345" width="23" customWidth="1"/>
    <col min="14593" max="14593" width="1.28515625" customWidth="1"/>
    <col min="14594" max="14594" width="111.140625" bestFit="1" customWidth="1"/>
    <col min="14595" max="14595" width="142.5703125" customWidth="1"/>
    <col min="14596" max="14596" width="139.7109375" bestFit="1" customWidth="1"/>
    <col min="14597" max="14597" width="255.7109375" bestFit="1" customWidth="1"/>
    <col min="14598" max="14598" width="33.5703125" bestFit="1" customWidth="1"/>
    <col min="14599" max="14599" width="34.85546875" bestFit="1" customWidth="1"/>
    <col min="14600" max="14600" width="116.42578125" bestFit="1" customWidth="1"/>
    <col min="14601" max="14601" width="23" customWidth="1"/>
    <col min="14849" max="14849" width="1.28515625" customWidth="1"/>
    <col min="14850" max="14850" width="111.140625" bestFit="1" customWidth="1"/>
    <col min="14851" max="14851" width="142.5703125" customWidth="1"/>
    <col min="14852" max="14852" width="139.7109375" bestFit="1" customWidth="1"/>
    <col min="14853" max="14853" width="255.7109375" bestFit="1" customWidth="1"/>
    <col min="14854" max="14854" width="33.5703125" bestFit="1" customWidth="1"/>
    <col min="14855" max="14855" width="34.85546875" bestFit="1" customWidth="1"/>
    <col min="14856" max="14856" width="116.42578125" bestFit="1" customWidth="1"/>
    <col min="14857" max="14857" width="23" customWidth="1"/>
    <col min="15105" max="15105" width="1.28515625" customWidth="1"/>
    <col min="15106" max="15106" width="111.140625" bestFit="1" customWidth="1"/>
    <col min="15107" max="15107" width="142.5703125" customWidth="1"/>
    <col min="15108" max="15108" width="139.7109375" bestFit="1" customWidth="1"/>
    <col min="15109" max="15109" width="255.7109375" bestFit="1" customWidth="1"/>
    <col min="15110" max="15110" width="33.5703125" bestFit="1" customWidth="1"/>
    <col min="15111" max="15111" width="34.85546875" bestFit="1" customWidth="1"/>
    <col min="15112" max="15112" width="116.42578125" bestFit="1" customWidth="1"/>
    <col min="15113" max="15113" width="23" customWidth="1"/>
    <col min="15361" max="15361" width="1.28515625" customWidth="1"/>
    <col min="15362" max="15362" width="111.140625" bestFit="1" customWidth="1"/>
    <col min="15363" max="15363" width="142.5703125" customWidth="1"/>
    <col min="15364" max="15364" width="139.7109375" bestFit="1" customWidth="1"/>
    <col min="15365" max="15365" width="255.7109375" bestFit="1" customWidth="1"/>
    <col min="15366" max="15366" width="33.5703125" bestFit="1" customWidth="1"/>
    <col min="15367" max="15367" width="34.85546875" bestFit="1" customWidth="1"/>
    <col min="15368" max="15368" width="116.42578125" bestFit="1" customWidth="1"/>
    <col min="15369" max="15369" width="23" customWidth="1"/>
    <col min="15617" max="15617" width="1.28515625" customWidth="1"/>
    <col min="15618" max="15618" width="111.140625" bestFit="1" customWidth="1"/>
    <col min="15619" max="15619" width="142.5703125" customWidth="1"/>
    <col min="15620" max="15620" width="139.7109375" bestFit="1" customWidth="1"/>
    <col min="15621" max="15621" width="255.7109375" bestFit="1" customWidth="1"/>
    <col min="15622" max="15622" width="33.5703125" bestFit="1" customWidth="1"/>
    <col min="15623" max="15623" width="34.85546875" bestFit="1" customWidth="1"/>
    <col min="15624" max="15624" width="116.42578125" bestFit="1" customWidth="1"/>
    <col min="15625" max="15625" width="23" customWidth="1"/>
    <col min="15873" max="15873" width="1.28515625" customWidth="1"/>
    <col min="15874" max="15874" width="111.140625" bestFit="1" customWidth="1"/>
    <col min="15875" max="15875" width="142.5703125" customWidth="1"/>
    <col min="15876" max="15876" width="139.7109375" bestFit="1" customWidth="1"/>
    <col min="15877" max="15877" width="255.7109375" bestFit="1" customWidth="1"/>
    <col min="15878" max="15878" width="33.5703125" bestFit="1" customWidth="1"/>
    <col min="15879" max="15879" width="34.85546875" bestFit="1" customWidth="1"/>
    <col min="15880" max="15880" width="116.42578125" bestFit="1" customWidth="1"/>
    <col min="15881" max="15881" width="23" customWidth="1"/>
    <col min="16129" max="16129" width="1.28515625" customWidth="1"/>
    <col min="16130" max="16130" width="111.140625" bestFit="1" customWidth="1"/>
    <col min="16131" max="16131" width="142.5703125" customWidth="1"/>
    <col min="16132" max="16132" width="139.7109375" bestFit="1" customWidth="1"/>
    <col min="16133" max="16133" width="255.7109375" bestFit="1" customWidth="1"/>
    <col min="16134" max="16134" width="33.5703125" bestFit="1" customWidth="1"/>
    <col min="16135" max="16135" width="34.85546875" bestFit="1" customWidth="1"/>
    <col min="16136" max="16136" width="116.42578125" bestFit="1" customWidth="1"/>
    <col min="16137" max="16137" width="23" customWidth="1"/>
  </cols>
  <sheetData>
    <row r="1" spans="1:9" ht="15.75" thickBot="1" x14ac:dyDescent="0.3"/>
    <row r="2" spans="1:9" s="39" customFormat="1" ht="17.25" thickBot="1" x14ac:dyDescent="0.35">
      <c r="A2"/>
      <c r="B2" s="361"/>
      <c r="C2" s="362"/>
      <c r="D2" s="362"/>
      <c r="E2" s="362"/>
      <c r="F2" s="362"/>
      <c r="G2" s="362"/>
      <c r="H2" s="362"/>
      <c r="I2" s="363"/>
    </row>
    <row r="3" spans="1:9" s="39" customFormat="1" ht="21.75" thickBot="1" x14ac:dyDescent="0.35">
      <c r="A3"/>
      <c r="B3" s="364" t="s">
        <v>729</v>
      </c>
      <c r="C3" s="365"/>
      <c r="D3" s="365"/>
      <c r="E3" s="365"/>
      <c r="F3" s="365"/>
      <c r="G3" s="365"/>
      <c r="H3" s="365"/>
      <c r="I3" s="366"/>
    </row>
    <row r="4" spans="1:9" x14ac:dyDescent="0.25">
      <c r="B4" s="367" t="s">
        <v>730</v>
      </c>
      <c r="C4" s="370" t="s">
        <v>731</v>
      </c>
      <c r="D4" s="370" t="s">
        <v>10</v>
      </c>
      <c r="E4" s="370" t="s">
        <v>732</v>
      </c>
      <c r="F4" s="370" t="s">
        <v>733</v>
      </c>
      <c r="G4" s="370" t="s">
        <v>734</v>
      </c>
      <c r="H4" s="373" t="s">
        <v>72</v>
      </c>
      <c r="I4" s="376" t="s">
        <v>59</v>
      </c>
    </row>
    <row r="5" spans="1:9" x14ac:dyDescent="0.25">
      <c r="B5" s="368"/>
      <c r="C5" s="371"/>
      <c r="D5" s="371"/>
      <c r="E5" s="371"/>
      <c r="F5" s="371"/>
      <c r="G5" s="371"/>
      <c r="H5" s="374"/>
      <c r="I5" s="377"/>
    </row>
    <row r="6" spans="1:9" ht="15.75" thickBot="1" x14ac:dyDescent="0.3">
      <c r="B6" s="369"/>
      <c r="C6" s="372"/>
      <c r="D6" s="372"/>
      <c r="E6" s="372"/>
      <c r="F6" s="372"/>
      <c r="G6" s="372"/>
      <c r="H6" s="375"/>
      <c r="I6" s="378"/>
    </row>
    <row r="7" spans="1:9" x14ac:dyDescent="0.25">
      <c r="B7" s="40" t="s">
        <v>722</v>
      </c>
      <c r="C7" s="41" t="s">
        <v>735</v>
      </c>
      <c r="D7" s="42" t="s">
        <v>736</v>
      </c>
      <c r="E7" s="42" t="s">
        <v>737</v>
      </c>
      <c r="F7" s="42" t="s">
        <v>414</v>
      </c>
      <c r="G7" s="43" t="s">
        <v>479</v>
      </c>
      <c r="H7" s="44" t="s">
        <v>738</v>
      </c>
      <c r="I7" s="45" t="s">
        <v>739</v>
      </c>
    </row>
    <row r="8" spans="1:9" x14ac:dyDescent="0.25">
      <c r="B8" s="46" t="s">
        <v>722</v>
      </c>
      <c r="C8" s="47" t="s">
        <v>740</v>
      </c>
      <c r="D8" s="48" t="s">
        <v>741</v>
      </c>
      <c r="E8" s="48" t="s">
        <v>742</v>
      </c>
      <c r="F8" s="48" t="s">
        <v>414</v>
      </c>
      <c r="G8" s="49" t="s">
        <v>84</v>
      </c>
      <c r="H8" s="50" t="s">
        <v>743</v>
      </c>
      <c r="I8" s="51" t="s">
        <v>744</v>
      </c>
    </row>
    <row r="9" spans="1:9" x14ac:dyDescent="0.25">
      <c r="B9" s="46" t="s">
        <v>723</v>
      </c>
      <c r="C9" s="47" t="s">
        <v>745</v>
      </c>
      <c r="D9" s="48" t="s">
        <v>746</v>
      </c>
      <c r="E9" s="48" t="s">
        <v>747</v>
      </c>
      <c r="F9" s="48" t="s">
        <v>414</v>
      </c>
      <c r="G9" s="49" t="s">
        <v>84</v>
      </c>
      <c r="H9" s="50" t="s">
        <v>509</v>
      </c>
      <c r="I9" s="51" t="s">
        <v>748</v>
      </c>
    </row>
    <row r="10" spans="1:9" x14ac:dyDescent="0.25">
      <c r="B10" s="46" t="s">
        <v>723</v>
      </c>
      <c r="C10" s="47" t="s">
        <v>749</v>
      </c>
      <c r="D10" s="48" t="s">
        <v>750</v>
      </c>
      <c r="E10" s="48" t="s">
        <v>751</v>
      </c>
      <c r="F10" s="48" t="s">
        <v>414</v>
      </c>
      <c r="G10" s="49" t="s">
        <v>84</v>
      </c>
      <c r="H10" s="50" t="s">
        <v>752</v>
      </c>
      <c r="I10" s="51" t="s">
        <v>753</v>
      </c>
    </row>
    <row r="11" spans="1:9" x14ac:dyDescent="0.25">
      <c r="B11" s="46" t="s">
        <v>724</v>
      </c>
      <c r="C11" s="47" t="s">
        <v>754</v>
      </c>
      <c r="D11" s="48" t="s">
        <v>755</v>
      </c>
      <c r="E11" s="48" t="s">
        <v>756</v>
      </c>
      <c r="F11" s="48" t="s">
        <v>414</v>
      </c>
      <c r="G11" s="49" t="s">
        <v>84</v>
      </c>
      <c r="H11" s="50" t="s">
        <v>757</v>
      </c>
      <c r="I11" s="51" t="s">
        <v>613</v>
      </c>
    </row>
    <row r="12" spans="1:9" x14ac:dyDescent="0.25">
      <c r="B12" s="46" t="s">
        <v>724</v>
      </c>
      <c r="C12" s="47" t="s">
        <v>758</v>
      </c>
      <c r="D12" s="48" t="s">
        <v>759</v>
      </c>
      <c r="E12" s="48" t="s">
        <v>760</v>
      </c>
      <c r="F12" s="48" t="s">
        <v>414</v>
      </c>
      <c r="G12" s="49" t="s">
        <v>84</v>
      </c>
      <c r="H12" s="50" t="s">
        <v>491</v>
      </c>
      <c r="I12" s="52" t="s">
        <v>761</v>
      </c>
    </row>
    <row r="13" spans="1:9" ht="15" customHeight="1" x14ac:dyDescent="0.25">
      <c r="B13" s="53" t="s">
        <v>762</v>
      </c>
      <c r="C13" s="47" t="s">
        <v>763</v>
      </c>
      <c r="D13" s="48" t="s">
        <v>764</v>
      </c>
      <c r="E13" s="48" t="s">
        <v>765</v>
      </c>
      <c r="F13" s="48" t="s">
        <v>414</v>
      </c>
      <c r="G13" s="49" t="s">
        <v>84</v>
      </c>
      <c r="H13" s="50" t="s">
        <v>475</v>
      </c>
      <c r="I13" s="51" t="s">
        <v>508</v>
      </c>
    </row>
    <row r="14" spans="1:9" ht="15" customHeight="1" x14ac:dyDescent="0.25">
      <c r="B14" s="53" t="s">
        <v>762</v>
      </c>
      <c r="C14" s="47" t="s">
        <v>766</v>
      </c>
      <c r="D14" s="48" t="s">
        <v>767</v>
      </c>
      <c r="E14" s="48" t="s">
        <v>768</v>
      </c>
      <c r="F14" s="48" t="s">
        <v>414</v>
      </c>
      <c r="G14" s="49" t="s">
        <v>84</v>
      </c>
      <c r="H14" s="50" t="s">
        <v>769</v>
      </c>
      <c r="I14" s="51" t="s">
        <v>608</v>
      </c>
    </row>
    <row r="15" spans="1:9" ht="15" customHeight="1" x14ac:dyDescent="0.25">
      <c r="B15" s="53" t="s">
        <v>762</v>
      </c>
      <c r="C15" s="47" t="s">
        <v>233</v>
      </c>
      <c r="D15" s="48" t="s">
        <v>770</v>
      </c>
      <c r="E15" s="48" t="s">
        <v>96</v>
      </c>
      <c r="F15" s="48" t="s">
        <v>414</v>
      </c>
      <c r="G15" s="49" t="s">
        <v>84</v>
      </c>
      <c r="H15" s="50" t="s">
        <v>134</v>
      </c>
      <c r="I15" s="51" t="s">
        <v>441</v>
      </c>
    </row>
    <row r="16" spans="1:9" ht="15" customHeight="1" x14ac:dyDescent="0.25">
      <c r="B16" s="53" t="s">
        <v>725</v>
      </c>
      <c r="C16" s="47" t="s">
        <v>771</v>
      </c>
      <c r="D16" s="48" t="s">
        <v>628</v>
      </c>
      <c r="E16" s="48" t="s">
        <v>96</v>
      </c>
      <c r="F16" s="48" t="s">
        <v>414</v>
      </c>
      <c r="G16" s="49" t="s">
        <v>84</v>
      </c>
      <c r="H16" s="50" t="s">
        <v>772</v>
      </c>
      <c r="I16" s="52"/>
    </row>
    <row r="17" spans="2:9" ht="15" customHeight="1" x14ac:dyDescent="0.25">
      <c r="B17" s="53" t="s">
        <v>725</v>
      </c>
      <c r="C17" s="47" t="s">
        <v>773</v>
      </c>
      <c r="D17" s="48" t="s">
        <v>774</v>
      </c>
      <c r="E17" s="48" t="s">
        <v>96</v>
      </c>
      <c r="F17" s="48" t="s">
        <v>414</v>
      </c>
      <c r="G17" s="49" t="s">
        <v>84</v>
      </c>
      <c r="H17" s="50" t="s">
        <v>775</v>
      </c>
      <c r="I17" s="52"/>
    </row>
    <row r="18" spans="2:9" ht="15" customHeight="1" x14ac:dyDescent="0.25">
      <c r="B18" s="54" t="s">
        <v>776</v>
      </c>
      <c r="C18" s="47" t="s">
        <v>777</v>
      </c>
      <c r="D18" s="48" t="s">
        <v>778</v>
      </c>
      <c r="E18" s="48" t="s">
        <v>96</v>
      </c>
      <c r="F18" s="48" t="s">
        <v>414</v>
      </c>
      <c r="G18" s="49" t="s">
        <v>84</v>
      </c>
      <c r="H18" s="50" t="s">
        <v>779</v>
      </c>
      <c r="I18" s="52"/>
    </row>
    <row r="19" spans="2:9" ht="15" customHeight="1" x14ac:dyDescent="0.25">
      <c r="B19" s="54" t="s">
        <v>776</v>
      </c>
      <c r="C19" s="47" t="s">
        <v>780</v>
      </c>
      <c r="D19" s="48" t="s">
        <v>781</v>
      </c>
      <c r="E19" s="48" t="s">
        <v>96</v>
      </c>
      <c r="F19" s="48" t="s">
        <v>414</v>
      </c>
      <c r="G19" s="49" t="s">
        <v>84</v>
      </c>
      <c r="H19" s="50" t="s">
        <v>782</v>
      </c>
      <c r="I19" s="52"/>
    </row>
    <row r="20" spans="2:9" ht="15" customHeight="1" x14ac:dyDescent="0.25">
      <c r="B20" s="54" t="s">
        <v>776</v>
      </c>
      <c r="C20" s="47" t="s">
        <v>783</v>
      </c>
      <c r="D20" s="48" t="s">
        <v>370</v>
      </c>
      <c r="E20" s="48" t="s">
        <v>96</v>
      </c>
      <c r="F20" s="48" t="s">
        <v>414</v>
      </c>
      <c r="G20" s="49" t="s">
        <v>84</v>
      </c>
      <c r="H20" s="50" t="s">
        <v>784</v>
      </c>
      <c r="I20" s="52"/>
    </row>
    <row r="21" spans="2:9" ht="15" customHeight="1" x14ac:dyDescent="0.25">
      <c r="B21" s="53" t="s">
        <v>726</v>
      </c>
      <c r="C21" s="47" t="s">
        <v>785</v>
      </c>
      <c r="D21" s="48"/>
      <c r="E21" s="48"/>
      <c r="F21" s="48" t="s">
        <v>414</v>
      </c>
      <c r="G21" s="49" t="s">
        <v>95</v>
      </c>
      <c r="H21" s="50" t="s">
        <v>96</v>
      </c>
      <c r="I21" s="55"/>
    </row>
    <row r="22" spans="2:9" ht="15" customHeight="1" x14ac:dyDescent="0.25">
      <c r="B22" s="53" t="s">
        <v>726</v>
      </c>
      <c r="C22" s="47" t="s">
        <v>469</v>
      </c>
      <c r="D22" s="48"/>
      <c r="E22" s="48"/>
      <c r="F22" s="48" t="s">
        <v>444</v>
      </c>
      <c r="G22" s="257" t="s">
        <v>786</v>
      </c>
      <c r="H22" s="258" t="s">
        <v>96</v>
      </c>
      <c r="I22" s="51"/>
    </row>
    <row r="23" spans="2:9" ht="15" customHeight="1" x14ac:dyDescent="0.25">
      <c r="B23" s="53" t="s">
        <v>727</v>
      </c>
      <c r="C23" s="47" t="s">
        <v>472</v>
      </c>
      <c r="D23" s="48"/>
      <c r="E23" s="48"/>
      <c r="F23" s="48" t="s">
        <v>444</v>
      </c>
      <c r="G23" s="259" t="s">
        <v>99</v>
      </c>
      <c r="H23" s="258" t="s">
        <v>96</v>
      </c>
      <c r="I23" s="51"/>
    </row>
    <row r="24" spans="2:9" ht="15" customHeight="1" x14ac:dyDescent="0.25">
      <c r="B24" s="56" t="s">
        <v>727</v>
      </c>
      <c r="C24" s="57" t="s">
        <v>485</v>
      </c>
      <c r="D24" s="58"/>
      <c r="E24" s="58"/>
      <c r="F24" s="59" t="s">
        <v>345</v>
      </c>
      <c r="G24" s="59" t="s">
        <v>105</v>
      </c>
      <c r="H24" s="60" t="s">
        <v>96</v>
      </c>
      <c r="I24" s="55"/>
    </row>
    <row r="25" spans="2:9" ht="15" customHeight="1" x14ac:dyDescent="0.25">
      <c r="B25" s="61" t="s">
        <v>728</v>
      </c>
      <c r="C25" s="47" t="s">
        <v>787</v>
      </c>
      <c r="D25" s="8"/>
      <c r="E25" s="8"/>
      <c r="F25" s="8"/>
      <c r="G25" s="8"/>
      <c r="H25" s="8" t="s">
        <v>112</v>
      </c>
      <c r="I25" s="51"/>
    </row>
    <row r="26" spans="2:9" ht="15" customHeight="1" x14ac:dyDescent="0.25">
      <c r="B26" s="61" t="s">
        <v>728</v>
      </c>
      <c r="C26" s="47" t="s">
        <v>788</v>
      </c>
      <c r="D26" s="8"/>
      <c r="E26" s="62"/>
      <c r="F26" s="8"/>
      <c r="G26" s="8"/>
      <c r="H26" s="8"/>
      <c r="I26" s="51"/>
    </row>
    <row r="27" spans="2:9" ht="15" customHeight="1" x14ac:dyDescent="0.25">
      <c r="B27" s="61" t="s">
        <v>728</v>
      </c>
      <c r="C27" s="47" t="s">
        <v>789</v>
      </c>
      <c r="D27" s="8"/>
      <c r="E27" s="8"/>
      <c r="F27" s="8"/>
      <c r="G27" s="8"/>
      <c r="H27" s="8"/>
      <c r="I27" s="51"/>
    </row>
    <row r="28" spans="2:9" ht="15" customHeight="1" x14ac:dyDescent="0.25">
      <c r="B28" s="61" t="s">
        <v>728</v>
      </c>
      <c r="C28" s="47" t="s">
        <v>790</v>
      </c>
      <c r="D28" s="8"/>
      <c r="E28" s="8"/>
      <c r="F28" s="8"/>
      <c r="G28" s="8"/>
      <c r="H28" s="8"/>
      <c r="I28" s="51"/>
    </row>
    <row r="29" spans="2:9" ht="15" customHeight="1" x14ac:dyDescent="0.25">
      <c r="B29" s="61" t="s">
        <v>728</v>
      </c>
      <c r="C29" s="47" t="s">
        <v>791</v>
      </c>
      <c r="D29" s="8"/>
      <c r="E29" s="8"/>
      <c r="F29" s="8"/>
      <c r="G29" s="8"/>
      <c r="H29" s="8"/>
      <c r="I29" s="51"/>
    </row>
    <row r="30" spans="2:9" ht="15" customHeight="1" x14ac:dyDescent="0.25">
      <c r="B30" s="61" t="s">
        <v>728</v>
      </c>
      <c r="C30" s="47" t="s">
        <v>792</v>
      </c>
      <c r="D30" s="8"/>
      <c r="E30" s="8"/>
      <c r="F30" s="8"/>
      <c r="G30" s="8"/>
      <c r="H30" s="8"/>
      <c r="I30" s="51"/>
    </row>
    <row r="31" spans="2:9" ht="15.75" thickBot="1" x14ac:dyDescent="0.3">
      <c r="B31" s="63" t="s">
        <v>793</v>
      </c>
      <c r="C31" s="64" t="s">
        <v>794</v>
      </c>
      <c r="D31" s="65"/>
      <c r="E31" s="65"/>
      <c r="F31" s="65"/>
      <c r="G31" s="65"/>
      <c r="H31" s="65"/>
      <c r="I31" s="66"/>
    </row>
  </sheetData>
  <mergeCells count="10">
    <mergeCell ref="B2:I2"/>
    <mergeCell ref="B3:I3"/>
    <mergeCell ref="B4:B6"/>
    <mergeCell ref="C4:C6"/>
    <mergeCell ref="D4:D6"/>
    <mergeCell ref="E4:E6"/>
    <mergeCell ref="F4:F6"/>
    <mergeCell ref="G4:G6"/>
    <mergeCell ref="H4:H6"/>
    <mergeCell ref="I4: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election activeCell="J17" sqref="J1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COAI</vt:lpstr>
      <vt:lpstr>PLAN DE ACCION 2017</vt:lpstr>
      <vt:lpstr>CODIGOS</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Acer1</dc:creator>
  <cp:lastModifiedBy>usuario</cp:lastModifiedBy>
  <cp:revision/>
  <cp:lastPrinted>2017-07-19T15:15:32Z</cp:lastPrinted>
  <dcterms:created xsi:type="dcterms:W3CDTF">2016-12-22T19:18:28Z</dcterms:created>
  <dcterms:modified xsi:type="dcterms:W3CDTF">2018-01-12T21:46:14Z</dcterms:modified>
</cp:coreProperties>
</file>