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ARCHIVOS DE ESTE EQUIPO\Documentos\ARCHIVO HISTORICO -AGN\seguimiento a 31 de diciembre de 2025\"/>
    </mc:Choice>
  </mc:AlternateContent>
  <bookViews>
    <workbookView xWindow="0" yWindow="0" windowWidth="28800" windowHeight="12900"/>
  </bookViews>
  <sheets>
    <sheet name="AJUSTADO_FINAL" sheetId="6"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1" i="6" l="1"/>
  <c r="D30" i="6" l="1"/>
  <c r="D29" i="6"/>
  <c r="D27" i="6"/>
  <c r="F25" i="6"/>
  <c r="F26" i="6"/>
  <c r="D24" i="6"/>
  <c r="D23" i="6"/>
  <c r="D21" i="6"/>
  <c r="D19" i="6"/>
  <c r="F21" i="6" l="1"/>
  <c r="F23" i="6"/>
  <c r="F24" i="6"/>
  <c r="F27" i="6"/>
  <c r="F29" i="6"/>
  <c r="F30" i="6"/>
  <c r="F19" i="6"/>
  <c r="O15" i="6"/>
  <c r="O14" i="6"/>
  <c r="O12" i="6"/>
  <c r="O16" i="6" s="1"/>
  <c r="O9" i="6"/>
  <c r="M11" i="6"/>
  <c r="N11" i="6" s="1"/>
  <c r="M10" i="6"/>
  <c r="N10" i="6" s="1"/>
  <c r="M9" i="6"/>
  <c r="N9" i="6" s="1"/>
  <c r="O8" i="6"/>
  <c r="M6" i="6"/>
  <c r="N6" i="6" s="1"/>
  <c r="O6" i="6"/>
  <c r="O4" i="6"/>
  <c r="J16" i="6"/>
  <c r="M15" i="6"/>
  <c r="I15" i="6"/>
  <c r="M14" i="6"/>
  <c r="I14" i="6"/>
  <c r="M13" i="6"/>
  <c r="N13" i="6" s="1"/>
  <c r="I13" i="6"/>
  <c r="M12" i="6"/>
  <c r="N12" i="6" s="1"/>
  <c r="I12" i="6"/>
  <c r="I11" i="6"/>
  <c r="I10" i="6"/>
  <c r="I9" i="6"/>
  <c r="M8" i="6"/>
  <c r="N8" i="6" s="1"/>
  <c r="I8" i="6"/>
  <c r="I6" i="6"/>
  <c r="M4" i="6"/>
  <c r="I4" i="6"/>
  <c r="N14" i="6" l="1"/>
  <c r="N15" i="6"/>
  <c r="M16" i="6"/>
  <c r="N4" i="6"/>
</calcChain>
</file>

<file path=xl/comments1.xml><?xml version="1.0" encoding="utf-8"?>
<comments xmlns="http://schemas.openxmlformats.org/spreadsheetml/2006/main">
  <authors>
    <author>Luis Carlos Parra A</author>
    <author>lhernandez</author>
  </authors>
  <commentList>
    <comment ref="A2" authorId="0" shapeId="0">
      <text>
        <r>
          <rPr>
            <b/>
            <sz val="9"/>
            <color rgb="FF000000"/>
            <rFont val="Tahoma"/>
            <family val="2"/>
          </rPr>
          <t xml:space="preserve">Número consecutivo asignado a cada hallazgo
</t>
        </r>
      </text>
    </comment>
    <comment ref="B2" authorId="0" shapeId="0">
      <text>
        <r>
          <rPr>
            <b/>
            <sz val="10"/>
            <color rgb="FF000000"/>
            <rFont val="Tahoma"/>
            <family val="2"/>
          </rPr>
          <t>Título de los hallazgos archivístios</t>
        </r>
      </text>
    </comment>
    <comment ref="C2" authorId="1" shapeId="0">
      <text>
        <r>
          <rPr>
            <b/>
            <sz val="10"/>
            <color rgb="FF000000"/>
            <rFont val="Tahoma"/>
            <family val="2"/>
          </rPr>
          <t>Cada una de las actividades propuestas</t>
        </r>
      </text>
    </comment>
    <comment ref="D2" authorId="0" shapeId="0">
      <text>
        <r>
          <rPr>
            <b/>
            <sz val="11"/>
            <color indexed="81"/>
            <rFont val="Tahoma"/>
            <family val="2"/>
          </rPr>
          <t>Se registrá el item determinado para cada acción el cual corresponde a las actividades propuestas</t>
        </r>
      </text>
    </comment>
    <comment ref="F2" authorId="0" shapeId="0">
      <text>
        <r>
          <rPr>
            <b/>
            <sz val="10"/>
            <color rgb="FF000000"/>
            <rFont val="Tahoma"/>
            <family val="2"/>
          </rPr>
          <t>La descripción d elas metas que se pretender realizar para alcanzar el objetivo</t>
        </r>
      </text>
    </comment>
    <comment ref="I2" authorId="0" shapeId="0">
      <text>
        <r>
          <rPr>
            <b/>
            <sz val="10"/>
            <color indexed="81"/>
            <rFont val="Tahoma"/>
            <family val="2"/>
          </rPr>
          <t>Casilla con fórmula, el cual resulta del total de semanas ejecutadas del proyecto</t>
        </r>
      </text>
    </comment>
    <comment ref="K2" authorId="0" shapeId="0">
      <text>
        <r>
          <rPr>
            <b/>
            <sz val="10"/>
            <color indexed="81"/>
            <rFont val="Tahoma"/>
            <family val="2"/>
          </rPr>
          <t xml:space="preserve">Casilla con formula, refleja el avance para cada una de las metas
</t>
        </r>
        <r>
          <rPr>
            <sz val="9"/>
            <color indexed="81"/>
            <rFont val="Tahoma"/>
            <family val="2"/>
          </rPr>
          <t xml:space="preserve">
</t>
        </r>
      </text>
    </comment>
    <comment ref="L2" authorId="0" shapeId="0">
      <text>
        <r>
          <rPr>
            <b/>
            <sz val="10"/>
            <color indexed="81"/>
            <rFont val="Tahoma"/>
            <family val="2"/>
          </rPr>
          <t>Casilla con formula, refleja el avance para cada una de las metas</t>
        </r>
        <r>
          <rPr>
            <sz val="9"/>
            <color indexed="81"/>
            <rFont val="Tahoma"/>
            <family val="2"/>
          </rPr>
          <t xml:space="preserve">
</t>
        </r>
      </text>
    </comment>
    <comment ref="O2" authorId="0" shapeId="0">
      <text>
        <r>
          <rPr>
            <b/>
            <sz val="10"/>
            <color indexed="81"/>
            <rFont val="Tahoma"/>
            <family val="2"/>
          </rPr>
          <t xml:space="preserve">Casilla con formula automática, la cual registra el porcentaje de avance del objetivo
</t>
        </r>
      </text>
    </comment>
    <comment ref="P2" authorId="0" shapeId="0">
      <text>
        <r>
          <rPr>
            <b/>
            <sz val="11"/>
            <color indexed="81"/>
            <rFont val="Tahoma"/>
            <family val="2"/>
          </rPr>
          <t xml:space="preserve">Registrar los avances ejecutados a la fecha. </t>
        </r>
        <r>
          <rPr>
            <b/>
            <sz val="9"/>
            <color indexed="81"/>
            <rFont val="Tahoma"/>
            <family val="2"/>
          </rPr>
          <t xml:space="preserve">
</t>
        </r>
      </text>
    </comment>
    <comment ref="Q2" authorId="0" shapeId="0">
      <text>
        <r>
          <rPr>
            <b/>
            <sz val="11"/>
            <color indexed="81"/>
            <rFont val="Tahoma"/>
            <family val="2"/>
          </rPr>
          <t xml:space="preserve">El nombre de las Áreas y personas responsables para el cumplimiento de cada objetivo
</t>
        </r>
      </text>
    </comment>
    <comment ref="G3" authorId="0" shapeId="0">
      <text>
        <r>
          <rPr>
            <b/>
            <sz val="9"/>
            <color rgb="FF000000"/>
            <rFont val="Tahoma"/>
            <family val="2"/>
          </rPr>
          <t>Fecha de inicio de actividades para alcalzar la   meta</t>
        </r>
      </text>
    </comment>
    <comment ref="H3" authorId="0" shapeId="0">
      <text>
        <r>
          <rPr>
            <b/>
            <sz val="10"/>
            <color indexed="81"/>
            <rFont val="Tahoma"/>
            <family val="2"/>
          </rPr>
          <t>Fecha en que se culmina la meta</t>
        </r>
        <r>
          <rPr>
            <b/>
            <sz val="9"/>
            <color indexed="81"/>
            <rFont val="Tahoma"/>
            <family val="2"/>
          </rPr>
          <t xml:space="preserve">
</t>
        </r>
      </text>
    </comment>
  </commentList>
</comments>
</file>

<file path=xl/sharedStrings.xml><?xml version="1.0" encoding="utf-8"?>
<sst xmlns="http://schemas.openxmlformats.org/spreadsheetml/2006/main" count="120" uniqueCount="104">
  <si>
    <t>ITEM</t>
  </si>
  <si>
    <t>PRESUNTO INCUMPLIMIENTO</t>
  </si>
  <si>
    <t>No. DE ACCIÓN</t>
  </si>
  <si>
    <t>OBJETIVOS</t>
  </si>
  <si>
    <t>No. META</t>
  </si>
  <si>
    <t>Descripción  de  las Tareas</t>
  </si>
  <si>
    <t>EJECUCIÓN DE LAS  TAREAS</t>
  </si>
  <si>
    <t>PLAZO EN SEMANAS</t>
  </si>
  <si>
    <t>PORCENTAJE DE AVANCE DE LAS TAREAS</t>
  </si>
  <si>
    <t xml:space="preserve">PRODUCTOS </t>
  </si>
  <si>
    <t>AVANCE DE CUMPLIMIENTO DEL OBJETIVO</t>
  </si>
  <si>
    <t>DESCRIPCIÓN DE LOS AVANCES</t>
  </si>
  <si>
    <t>AREAS Y PERSONAS RESPONSABLES</t>
  </si>
  <si>
    <t>INICIO</t>
  </si>
  <si>
    <t>FINALIZACIÓN</t>
  </si>
  <si>
    <r>
      <rPr>
        <b/>
        <i/>
        <sz val="10"/>
        <color indexed="8"/>
        <rFont val="Arial"/>
        <family val="2"/>
      </rPr>
      <t>Sistema Integrado de Conservación – SIC.-</t>
    </r>
    <r>
      <rPr>
        <i/>
        <sz val="10"/>
        <color indexed="8"/>
        <rFont val="Arial"/>
        <family val="2"/>
      </rPr>
      <t xml:space="preserve">
La entidad no cuenta con un SIC para la preservación de los documentos de Archivo Histórico.</t>
    </r>
  </si>
  <si>
    <t>ACCIÓN No. 1</t>
  </si>
  <si>
    <r>
      <rPr>
        <b/>
        <i/>
        <sz val="10"/>
        <color indexed="8"/>
        <rFont val="Arial"/>
        <family val="2"/>
      </rPr>
      <t>Declaratoria de Bienes de Interés Cultural documental</t>
    </r>
    <r>
      <rPr>
        <i/>
        <sz val="10"/>
        <color indexed="8"/>
        <rFont val="Arial"/>
        <family val="2"/>
      </rPr>
      <t xml:space="preserve">.- Una vez se publique por el AGN el Acuerdo de Declaratoria la Gobernación de Magdalena debe adelantar de inmediato las acciones pertinentes para su declaración como Bien de Interés Cultural archivístico.
</t>
    </r>
  </si>
  <si>
    <t>ACCIÓN No. 2</t>
  </si>
  <si>
    <t xml:space="preserve">Declaratoria del Archivo Histórico del Magdalena Grande como Bien de Interés Cultural Documental. </t>
  </si>
  <si>
    <t xml:space="preserve">Cumplimiento de los pasos necesarios para la Declaratoria: Iniciativa para la declaratoria, Inclusión en la Lista Indicativa de Candidatos a Bienes de Interés Cultural, Concepto favorable del CDA, Acto Adminsitrativo, Formulación del PEMP. </t>
  </si>
  <si>
    <t>ACCIÓN No. 3</t>
  </si>
  <si>
    <t>ACCIÓN No. 4</t>
  </si>
  <si>
    <t>Disponer de un Área de Consulta en funcionamiento, reglamentada y cumpliendo con todas las especificaciones técnicas exigidas</t>
  </si>
  <si>
    <r>
      <rPr>
        <b/>
        <i/>
        <sz val="10"/>
        <color indexed="8"/>
        <rFont val="Arial"/>
        <family val="2"/>
      </rPr>
      <t>Generalidades.-</t>
    </r>
    <r>
      <rPr>
        <i/>
        <sz val="10"/>
        <color indexed="8"/>
        <rFont val="Arial"/>
        <family val="2"/>
      </rPr>
      <t xml:space="preserve">
El Archivo Histórico del Magdalena carece de instrumentos de consulta, instrumentos de descripción, no se han realizado procesos de organización documental, no se tiene estricto control para el acceso y consulta de los documentos, ni se han implementado medidas de conservación definitivas.</t>
    </r>
  </si>
  <si>
    <t>ACCIÓN No. 6</t>
  </si>
  <si>
    <t>Garantizar el cumplimiento de los criterios establecidos para la organización y custodia de los documntos que conforman el Archivo Histórico.</t>
  </si>
  <si>
    <r>
      <rPr>
        <b/>
        <i/>
        <sz val="10"/>
        <color indexed="8"/>
        <rFont val="Arial"/>
        <family val="2"/>
      </rPr>
      <t>Inventario Único Documental - FUID</t>
    </r>
    <r>
      <rPr>
        <i/>
        <sz val="10"/>
        <color indexed="8"/>
        <rFont val="Arial"/>
        <family val="2"/>
      </rPr>
      <t xml:space="preserve">.
La Entidad no cuenta con inventarios documentales en el Archivo Histórico conforme a la norma.
</t>
    </r>
  </si>
  <si>
    <t>ACCIÓN No. 7</t>
  </si>
  <si>
    <t>Asegurar el control de los documentos que se encuentran en el Archivo Histórico del Magdalena a través de la implementación del FUID</t>
  </si>
  <si>
    <t>Elaboración de Inventarios Documentales</t>
  </si>
  <si>
    <t>SOPORTES O EVIDENCIAS</t>
  </si>
  <si>
    <t>PESO DE LA TAREA</t>
  </si>
  <si>
    <t>% CUMPLIMIENTO DE LA TAREA SEGÚN PESO</t>
  </si>
  <si>
    <t>% CUMPLIMIENTO DE LA ACCIÓN</t>
  </si>
  <si>
    <t xml:space="preserve">AVANCE DEL PLAN DE CUMPLIMIENTO </t>
  </si>
  <si>
    <t>ACCIONES</t>
  </si>
  <si>
    <t>TAREAS</t>
  </si>
  <si>
    <t>Acción 1</t>
  </si>
  <si>
    <t>Acción 2</t>
  </si>
  <si>
    <t>Acción 3</t>
  </si>
  <si>
    <t>Acción 4</t>
  </si>
  <si>
    <t>Acción 5</t>
  </si>
  <si>
    <t>Acción 6</t>
  </si>
  <si>
    <t>Acción 7</t>
  </si>
  <si>
    <t>% DE CUMPLIMIENTO</t>
  </si>
  <si>
    <t>Contar con un Área de Archivo Histórico con las especificaciones técnicas necesarias para la conservación de los soportes documentales</t>
  </si>
  <si>
    <t>DETALLES DEL AVANCE</t>
  </si>
  <si>
    <t>Secretario General 
Responsable de Archivo Histórico</t>
  </si>
  <si>
    <t>Secretario General 
Jefe Oficina de Cultura 
Responsable de Gestión Documental</t>
  </si>
  <si>
    <t xml:space="preserve">Secretario General </t>
  </si>
  <si>
    <t>Inventario Documental de los Fondos que conforman el Archivo Histórico</t>
  </si>
  <si>
    <t>Secretario General</t>
  </si>
  <si>
    <t>Implementar el Sistema integrado de Conservación en cada una de las fases del ciclo vital de los documentos, incluido los del Archivo Histórico del Magdalena Grande.</t>
  </si>
  <si>
    <t>Aprobación y adopción del SIC mediante Acto Adiministrativo; y ejecución y monitoreo de las políticas y acciones de conservación de los documentos almacenados en el Archivo Histórico,</t>
  </si>
  <si>
    <t>1. Acto Administrativo de aprobación y adopción 
2. Formatos de Consulta</t>
  </si>
  <si>
    <t>ACCIÓN No. 5</t>
  </si>
  <si>
    <t>Gestión de recursos a nivel territorial, nacional e internacional para la intervención y organización de los fondos documentales almacenados en el Archivo Histórico que incluya instrumentos de descripción y de control para el acceso y consulta de los documentos, así como para su conservación.</t>
  </si>
  <si>
    <t>Recuperación de los documentos Históricos que se encuentren en la parroquia y  traslado al Archivo Histórico del Magdalena</t>
  </si>
  <si>
    <t xml:space="preserve">Seguimiento a la solicitud de autorización ante el Ministerio de Cultura para las intervencion física locativa del inmueble donde se encuentra ubicado el AH </t>
  </si>
  <si>
    <t xml:space="preserve">Elaboración del proyecto de intervención para la adecuación de las condiciones locativas </t>
  </si>
  <si>
    <t>Presentación del proyecto ante el Ministerio de Cultura para su ajuste y/o viabilización.</t>
  </si>
  <si>
    <t>Captación de recursos para garantizar el inicio del plan de intervención y organización de los fondos documentales almacenados en el Archivo Histórico</t>
  </si>
  <si>
    <t>Proyecto de intervención elaborado</t>
  </si>
  <si>
    <t>Proyecto de intervención presentado ante Mincultura</t>
  </si>
  <si>
    <t xml:space="preserve">Autorización de Minicultura para la intervención y mejoramiento de las condiciones locativas.
</t>
  </si>
  <si>
    <t>Documentos identificados con carácter histórico y transferidos al Archivo Histórico</t>
  </si>
  <si>
    <t>Identificación de los documentos recuperados de la parroquia que tengan el carácter de Históricos , y su posterior transferencia al Archivo Histórico del Magdalena</t>
  </si>
  <si>
    <t xml:space="preserve">Presentación ante el CIGD para la respectiva aprobación y adopción mediante Acto Administrativo del Instructivo de Consulta de Documentos en el Archivo Histórico </t>
  </si>
  <si>
    <t xml:space="preserve">Implementación y puesta en funcionamiento del Instructivo de Consulta de Documentos en el Archivo Histórico </t>
  </si>
  <si>
    <t>Instructivo y Formatos de Consultas implementados</t>
  </si>
  <si>
    <t>2. Formatos de Monitoreo y Seguimiento</t>
  </si>
  <si>
    <t>1. Acto Administrativo de aprobación y adopción</t>
  </si>
  <si>
    <t>1.Formato para presentación de la Declaratoria.</t>
  </si>
  <si>
    <t>2. Aproximación a la identificación de los valores que conforma los fondo documentales.</t>
  </si>
  <si>
    <r>
      <rPr>
        <b/>
        <i/>
        <sz val="10"/>
        <rFont val="Arial"/>
        <family val="2"/>
      </rPr>
      <t>Condiciones Locativas</t>
    </r>
    <r>
      <rPr>
        <i/>
        <sz val="10"/>
        <rFont val="Arial"/>
        <family val="2"/>
      </rPr>
      <t>.- Inminente riesgo de pérdida por el deterioro de los soportes documentales a causa de las deficientes condiciones locativas, de infraestructura y ambientales</t>
    </r>
  </si>
  <si>
    <r>
      <rPr>
        <b/>
        <i/>
        <sz val="10"/>
        <color rgb="FF000000"/>
        <rFont val="Arial"/>
        <family val="2"/>
      </rPr>
      <t>Acceso y consulta.</t>
    </r>
    <r>
      <rPr>
        <i/>
        <sz val="10"/>
        <color indexed="8"/>
        <rFont val="Arial"/>
        <family val="2"/>
      </rPr>
      <t>- No se cuenta con procedimientos, instructivo o reglamento para la consulta de los archivos históricos, de tal manera que se garantice el acceso por parte de la ciudadanía e investigadores.</t>
    </r>
  </si>
  <si>
    <r>
      <rPr>
        <b/>
        <i/>
        <sz val="10"/>
        <color rgb="FF000000"/>
        <rFont val="Arial"/>
        <family val="2"/>
      </rPr>
      <t>Documentos en la Parroquia de San Juan de Dios.-</t>
    </r>
    <r>
      <rPr>
        <i/>
        <sz val="10"/>
        <color indexed="8"/>
        <rFont val="Arial"/>
        <family val="2"/>
      </rPr>
      <t xml:space="preserve"> Práctica irregular u omisión que se presenta frente a la conservación de los archivos ubicados en la parroquia de San Juan de Dios, que se encuentran en inminente riesgo de pérdida por el deterioro de los soportes documentales a causa de las deficientes condiciones locativas, de infraestructura y ambientales, y a causa de la forma irregular cómo se han almacenados archivos sin ningún control,.</t>
    </r>
  </si>
  <si>
    <t>El SIC del Archivo Histórico fue aprobado y adoptado mediante Resolución No. 428 de 2022, se disponde de los Formatos de Monitoreo y Seguimiento</t>
  </si>
  <si>
    <t>Inclusión en en el RENAHC</t>
  </si>
  <si>
    <t>Se solicitó asesoría para Declaratoria  por parte de Patrimonio y Memoria</t>
  </si>
  <si>
    <t>El Reglamento de Consultas del Archivo Histórico fue aprobado y adoptado mediante Resolución No. XXX de 2023, se dispone de los Formatos de Consulta</t>
  </si>
  <si>
    <t>Tarea 1</t>
  </si>
  <si>
    <t>Tarea 2</t>
  </si>
  <si>
    <t>tarea 3</t>
  </si>
  <si>
    <t>TOTAL AVANCE</t>
  </si>
  <si>
    <t xml:space="preserve">Secretario General
Responsable de Archivo Histórico
</t>
  </si>
  <si>
    <t>Se firma convenio interadministrativo con el Archivo General de la Nacion, para aunar esfuerzos tecnicos, juridicos y financieros, para el desarrollo de las actividades requeridas en la organización, i9nventario, preserv acion y conservacion del archivo historico del Magdalena Grande.</t>
  </si>
  <si>
    <t>Segundo Seguimiento OCI 2025</t>
  </si>
  <si>
    <t>En relación con el sistema integrado de conservación – SIC se precisa que este instrumento fue diseñado, validado técnicamente y aprobado por Resolución No 428 del 2022 expedida por la Gobernación del Magdalena, cumpliendo con los lineamientos establecidos por el Archivo General de la Nación para la Gestión Documental y la conservación preventiva.</t>
  </si>
  <si>
    <t>En este ítem no se ha podido avanzar porque se requiere un inventario del Archivo Histórico.</t>
  </si>
  <si>
    <t xml:space="preserve">Estos documentos fueron trasladados al Archivo Central (Gaira) después de hacerles una desinfección, pero no se les hizo inventario, clasificación ni descripción para determinar si existía o no documentos de carácter histórico.
Estos documentos se encuentran bajo custodia de la empresa IDOC en bodegas especializadas para su almacenamiento, pero hasta el momento no se ha realizado un inventario.
</t>
  </si>
  <si>
    <t>Se solicitó mediante oficio I-2025-05800 de fecha 10 de julio del año 2025, dirigido a la oficina de Recursos Físicos de la Gobernación del Magdalena, el arreglo y mantenimiento de un acondicionador de aire en la sala Arturo Bermúdez Bermúdez y revisión de los acondicionadores de los demás depósitos de esta.</t>
  </si>
  <si>
    <t>Se instaló un nuevo acondicionador de aire en la sala de consulta del Fondo Notarial y la instalación de nuevas luminarias.</t>
  </si>
  <si>
    <t>Se solicitó al área funcional de salud pública de la Gobernación del Magdalena, una fumigación para erradicar insectos y roedores para los tres depósitos, de fecha 10 de julio del año 2025. Con Radicación I-2025-05799.</t>
  </si>
  <si>
    <t>Se ha continuado prestando el servicio a los usuarios, teniendo en cuenta el diligenciamiento de los formatos de consulta, tanto en el fondo Notarial como en el fondo Gobernación del Magdalena.</t>
  </si>
  <si>
    <t xml:space="preserve">El convenio 200 del 2025 tiene como objeto aunar esfuerzos técnicos, jurídicos y financieros para el desarrollo de actividades requeridas en la organización, inventario, preservación y conservación del Archivo Histórico del Magdalena Grande, entre el Archivo General de la Nación y la Gobernación del Magdalena. El alcance se enfoca específicamente en el Fondo de la Gobernación del Magdalena con las siguientes metas de intervención:
1. Inventario (Descripción)
2. Digitalización y conservación (Preventiva y Restauración). Restauración de 6.000 folios y digitalización: 100.000 documentos.
El plazo de ejecución fue hasta el 31 de diciembre del 2025
Se está elaborando la guía del Archivo Histórico del Magdalena, que hace parte del proyecto que se está realizando con el AGN.
</t>
  </si>
  <si>
    <t>Con el convenio 200 del 2025 realizado entre la Gobernación del Magdalena y el AGN se estará realizando un inventario de 100.000 folios que pertenecen a los años 1.891, 1892 y 1.893.</t>
  </si>
  <si>
    <t>Fotos convenio 200 de 2025</t>
  </si>
  <si>
    <t>video del proceso de fumigacion</t>
  </si>
  <si>
    <t>N/P</t>
  </si>
  <si>
    <t>Resolución No. 428 de 21 de octubre de 2022 y Formatos de Monitoreo y Seguimiento aportados</t>
  </si>
  <si>
    <t>fotos</t>
  </si>
  <si>
    <t>"Se expidió y aprobó el Reglamento de Consultas del Archivo Histórico, mediante Decreto 179 del 10 de mayo de 2023”. Se implementaron los formatos de consultas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</si>
</sst>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d\-mmm\-yyyy;@"/>
    <numFmt numFmtId="165" formatCode="0.0%"/>
  </numFmts>
  <fonts count="23" x14ac:knownFonts="1">
    <font>
      <sz val="11"/>
      <color theme="1"/>
      <name val="Calibri"/>
      <family val="2"/>
      <scheme val="minor"/>
    </font>
    <font>
      <b/>
      <sz val="11"/>
      <color theme="1"/>
      <name val="Calibri"/>
      <family val="2"/>
      <scheme val="minor"/>
    </font>
    <font>
      <b/>
      <sz val="9"/>
      <name val="Arial"/>
      <family val="2"/>
    </font>
    <font>
      <sz val="10"/>
      <name val="Arial"/>
      <family val="2"/>
    </font>
    <font>
      <i/>
      <sz val="10"/>
      <color indexed="8"/>
      <name val="Arial"/>
      <family val="2"/>
    </font>
    <font>
      <b/>
      <i/>
      <sz val="10"/>
      <color indexed="8"/>
      <name val="Arial"/>
      <family val="2"/>
    </font>
    <font>
      <b/>
      <i/>
      <sz val="10"/>
      <name val="Arial"/>
      <family val="2"/>
    </font>
    <font>
      <i/>
      <sz val="10"/>
      <name val="Arial"/>
      <family val="2"/>
    </font>
    <font>
      <i/>
      <sz val="10"/>
      <color theme="1"/>
      <name val="Arial"/>
      <family val="2"/>
    </font>
    <font>
      <b/>
      <sz val="9"/>
      <color indexed="81"/>
      <name val="Tahoma"/>
      <family val="2"/>
    </font>
    <font>
      <b/>
      <sz val="10"/>
      <color indexed="81"/>
      <name val="Tahoma"/>
      <family val="2"/>
    </font>
    <font>
      <b/>
      <sz val="11"/>
      <color indexed="81"/>
      <name val="Tahoma"/>
      <family val="2"/>
    </font>
    <font>
      <sz val="9"/>
      <color indexed="81"/>
      <name val="Tahoma"/>
      <family val="2"/>
    </font>
    <font>
      <sz val="11"/>
      <color theme="1"/>
      <name val="Calibri"/>
      <family val="2"/>
      <scheme val="minor"/>
    </font>
    <font>
      <b/>
      <sz val="10"/>
      <name val="Arial"/>
      <family val="2"/>
    </font>
    <font>
      <b/>
      <sz val="9"/>
      <color rgb="FF000000"/>
      <name val="Tahoma"/>
      <family val="2"/>
    </font>
    <font>
      <b/>
      <sz val="10"/>
      <color rgb="FF000000"/>
      <name val="Tahoma"/>
      <family val="2"/>
    </font>
    <font>
      <b/>
      <sz val="16"/>
      <name val="Arial"/>
      <family val="2"/>
    </font>
    <font>
      <b/>
      <sz val="16"/>
      <color theme="1"/>
      <name val="Arial"/>
      <family val="2"/>
    </font>
    <font>
      <b/>
      <i/>
      <sz val="10"/>
      <color rgb="FF000000"/>
      <name val="Arial"/>
      <family val="2"/>
    </font>
    <font>
      <i/>
      <sz val="8"/>
      <color theme="1"/>
      <name val="Arial"/>
      <family val="2"/>
    </font>
    <font>
      <i/>
      <sz val="8"/>
      <name val="Arial"/>
      <family val="2"/>
    </font>
    <font>
      <i/>
      <sz val="8"/>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9"/>
        <bgColor indexed="64"/>
      </patternFill>
    </fill>
    <fill>
      <patternFill patternType="solid">
        <fgColor theme="7" tint="0.39997558519241921"/>
        <bgColor indexed="64"/>
      </patternFill>
    </fill>
    <fill>
      <patternFill patternType="solid">
        <fgColor rgb="FF92D05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3" fillId="0" borderId="0" applyFont="0" applyFill="0" applyBorder="0" applyAlignment="0" applyProtection="0"/>
  </cellStyleXfs>
  <cellXfs count="118">
    <xf numFmtId="0" fontId="0" fillId="0" borderId="0" xfId="0"/>
    <xf numFmtId="0" fontId="6" fillId="2" borderId="1" xfId="0" applyFont="1" applyFill="1" applyBorder="1" applyAlignment="1">
      <alignment horizontal="center" vertical="center" textRotation="90" wrapText="1"/>
    </xf>
    <xf numFmtId="0" fontId="7" fillId="3" borderId="1" xfId="0" applyFont="1" applyFill="1" applyBorder="1" applyAlignment="1">
      <alignment horizontal="left" vertical="center" wrapText="1" indent="1"/>
    </xf>
    <xf numFmtId="0" fontId="7" fillId="4" borderId="1" xfId="0" applyFont="1" applyFill="1" applyBorder="1" applyAlignment="1">
      <alignment horizontal="left" vertical="center" wrapText="1" indent="1"/>
    </xf>
    <xf numFmtId="0" fontId="7" fillId="4" borderId="1" xfId="0" applyFont="1" applyFill="1" applyBorder="1" applyAlignment="1">
      <alignment horizontal="center" vertical="center" wrapText="1"/>
    </xf>
    <xf numFmtId="0" fontId="4" fillId="4" borderId="1" xfId="0" applyFont="1" applyFill="1" applyBorder="1" applyAlignment="1">
      <alignment horizontal="left" vertical="center" wrapText="1" indent="1"/>
    </xf>
    <xf numFmtId="164" fontId="7" fillId="4" borderId="1" xfId="0" applyNumberFormat="1" applyFont="1" applyFill="1" applyBorder="1" applyAlignment="1">
      <alignment horizontal="center" vertical="center" wrapText="1"/>
    </xf>
    <xf numFmtId="1" fontId="7" fillId="4" borderId="2" xfId="0" applyNumberFormat="1" applyFont="1" applyFill="1" applyBorder="1" applyAlignment="1">
      <alignment horizontal="center" vertical="center" wrapText="1"/>
    </xf>
    <xf numFmtId="9" fontId="7" fillId="4"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165" fontId="7" fillId="4" borderId="1" xfId="0" applyNumberFormat="1" applyFont="1" applyFill="1" applyBorder="1" applyAlignment="1">
      <alignment horizontal="center" vertical="center" wrapText="1"/>
    </xf>
    <xf numFmtId="0" fontId="14" fillId="0" borderId="0" xfId="0" applyFont="1" applyAlignment="1">
      <alignment vertical="center" wrapText="1"/>
    </xf>
    <xf numFmtId="165" fontId="0" fillId="0" borderId="1" xfId="0" applyNumberFormat="1" applyBorder="1" applyAlignment="1">
      <alignment horizontal="center" vertical="center"/>
    </xf>
    <xf numFmtId="9" fontId="0" fillId="0" borderId="0" xfId="1" applyFont="1" applyAlignment="1">
      <alignment horizontal="center"/>
    </xf>
    <xf numFmtId="9" fontId="0" fillId="0" borderId="0" xfId="0" applyNumberFormat="1" applyAlignment="1">
      <alignment horizontal="center" vertical="center"/>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3" fillId="3" borderId="1" xfId="0" applyFont="1" applyFill="1" applyBorder="1" applyAlignment="1">
      <alignment horizontal="left" vertical="center" wrapText="1" indent="1"/>
    </xf>
    <xf numFmtId="0" fontId="1" fillId="0" borderId="0" xfId="0" applyFont="1"/>
    <xf numFmtId="0" fontId="17" fillId="4" borderId="1" xfId="0" applyFont="1" applyFill="1" applyBorder="1" applyAlignment="1">
      <alignment horizontal="center" vertical="center" wrapText="1"/>
    </xf>
    <xf numFmtId="0" fontId="7" fillId="4" borderId="1" xfId="0" applyFont="1" applyFill="1" applyBorder="1" applyAlignment="1">
      <alignment vertical="center" wrapText="1"/>
    </xf>
    <xf numFmtId="164" fontId="7" fillId="4" borderId="2" xfId="0" applyNumberFormat="1" applyFont="1" applyFill="1" applyBorder="1" applyAlignment="1">
      <alignment horizontal="center" vertical="center" wrapText="1"/>
    </xf>
    <xf numFmtId="9" fontId="7" fillId="4" borderId="2" xfId="0" applyNumberFormat="1" applyFont="1" applyFill="1" applyBorder="1" applyAlignment="1">
      <alignment horizontal="center" vertical="center" wrapText="1"/>
    </xf>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7" fillId="4" borderId="1" xfId="0" applyFont="1" applyFill="1" applyBorder="1" applyAlignment="1">
      <alignment horizontal="center" wrapText="1"/>
    </xf>
    <xf numFmtId="0" fontId="18" fillId="4" borderId="1" xfId="0" applyFont="1" applyFill="1" applyBorder="1" applyAlignment="1">
      <alignment horizontal="center" vertical="center" wrapText="1"/>
    </xf>
    <xf numFmtId="0" fontId="4" fillId="4" borderId="2" xfId="0" applyFont="1" applyFill="1" applyBorder="1" applyAlignment="1">
      <alignment horizontal="left" vertical="center" wrapText="1" indent="1"/>
    </xf>
    <xf numFmtId="0" fontId="0" fillId="3" borderId="0" xfId="0" applyFill="1"/>
    <xf numFmtId="165" fontId="0" fillId="4" borderId="1" xfId="0" applyNumberFormat="1" applyFill="1" applyBorder="1" applyAlignment="1">
      <alignment horizontal="center" vertical="center"/>
    </xf>
    <xf numFmtId="9" fontId="0" fillId="0" borderId="0" xfId="1" applyFont="1"/>
    <xf numFmtId="9" fontId="7" fillId="7" borderId="2" xfId="1" applyFont="1" applyFill="1" applyBorder="1" applyAlignment="1">
      <alignment horizontal="center" vertical="center" wrapText="1"/>
    </xf>
    <xf numFmtId="0" fontId="14" fillId="6" borderId="1" xfId="0" applyFont="1" applyFill="1" applyBorder="1" applyAlignment="1">
      <alignment vertical="center" wrapText="1"/>
    </xf>
    <xf numFmtId="0" fontId="14" fillId="6" borderId="1" xfId="0" applyFont="1" applyFill="1" applyBorder="1" applyAlignment="1">
      <alignment horizontal="center" vertical="center" wrapText="1"/>
    </xf>
    <xf numFmtId="165" fontId="0" fillId="8" borderId="1" xfId="0" applyNumberFormat="1" applyFill="1" applyBorder="1" applyAlignment="1">
      <alignment horizontal="center" vertical="center"/>
    </xf>
    <xf numFmtId="0" fontId="0" fillId="8" borderId="1" xfId="0" applyFill="1" applyBorder="1" applyAlignment="1">
      <alignment vertical="center"/>
    </xf>
    <xf numFmtId="0" fontId="0" fillId="0" borderId="1" xfId="0" applyBorder="1" applyAlignment="1">
      <alignment vertic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0" fillId="8" borderId="1" xfId="0" applyFill="1" applyBorder="1" applyAlignment="1">
      <alignment horizontal="center" vertical="center"/>
    </xf>
    <xf numFmtId="0" fontId="0" fillId="0" borderId="1" xfId="0" applyBorder="1" applyAlignment="1">
      <alignment horizontal="center" vertical="center"/>
    </xf>
    <xf numFmtId="0" fontId="7" fillId="3" borderId="1" xfId="0" applyFont="1" applyFill="1" applyBorder="1" applyAlignment="1">
      <alignment vertical="center" wrapText="1"/>
    </xf>
    <xf numFmtId="0" fontId="7" fillId="3" borderId="1" xfId="0" applyFont="1" applyFill="1" applyBorder="1" applyAlignment="1">
      <alignment horizontal="center" vertical="center" wrapText="1"/>
    </xf>
    <xf numFmtId="0" fontId="20" fillId="0" borderId="0" xfId="0" applyFont="1" applyAlignment="1">
      <alignment horizontal="justify" vertical="center"/>
    </xf>
    <xf numFmtId="0" fontId="21" fillId="3" borderId="1" xfId="0" applyFont="1" applyFill="1" applyBorder="1" applyAlignment="1">
      <alignment horizontal="center" vertical="center" wrapText="1"/>
    </xf>
    <xf numFmtId="0" fontId="21" fillId="4" borderId="1" xfId="0" applyFont="1" applyFill="1" applyBorder="1" applyAlignment="1">
      <alignment horizontal="left" vertical="center" wrapText="1" indent="1"/>
    </xf>
    <xf numFmtId="0" fontId="22" fillId="3" borderId="1" xfId="0" applyFont="1" applyFill="1" applyBorder="1" applyAlignment="1">
      <alignmen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9" fontId="7" fillId="4" borderId="2" xfId="0" applyNumberFormat="1" applyFont="1" applyFill="1" applyBorder="1" applyAlignment="1">
      <alignment horizontal="center" vertical="center" wrapText="1"/>
    </xf>
    <xf numFmtId="9" fontId="7" fillId="4" borderId="3" xfId="0" applyNumberFormat="1" applyFont="1" applyFill="1" applyBorder="1" applyAlignment="1">
      <alignment horizontal="center" vertical="center" wrapText="1"/>
    </xf>
    <xf numFmtId="165" fontId="7" fillId="4" borderId="2" xfId="0" applyNumberFormat="1" applyFont="1" applyFill="1" applyBorder="1" applyAlignment="1">
      <alignment horizontal="center" vertical="center" wrapText="1"/>
    </xf>
    <xf numFmtId="165" fontId="7" fillId="4" borderId="3" xfId="0" applyNumberFormat="1" applyFont="1" applyFill="1" applyBorder="1" applyAlignment="1">
      <alignment horizontal="center" vertical="center" wrapText="1"/>
    </xf>
    <xf numFmtId="165" fontId="0" fillId="4" borderId="2" xfId="0" applyNumberFormat="1" applyFill="1" applyBorder="1" applyAlignment="1">
      <alignment horizontal="center" vertical="center"/>
    </xf>
    <xf numFmtId="165" fontId="0" fillId="4" borderId="3" xfId="0" applyNumberFormat="1" applyFill="1" applyBorder="1" applyAlignment="1">
      <alignment horizontal="center" vertical="center"/>
    </xf>
    <xf numFmtId="0" fontId="7"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164" fontId="7" fillId="4" borderId="2" xfId="0" applyNumberFormat="1" applyFont="1" applyFill="1" applyBorder="1" applyAlignment="1">
      <alignment horizontal="center" vertical="center" wrapText="1"/>
    </xf>
    <xf numFmtId="164" fontId="7" fillId="4" borderId="3" xfId="0" applyNumberFormat="1" applyFont="1" applyFill="1" applyBorder="1" applyAlignment="1">
      <alignment horizontal="center" vertical="center" wrapText="1"/>
    </xf>
    <xf numFmtId="1" fontId="7" fillId="4" borderId="2" xfId="0" applyNumberFormat="1" applyFont="1" applyFill="1" applyBorder="1" applyAlignment="1">
      <alignment horizontal="center" vertical="center" wrapText="1"/>
    </xf>
    <xf numFmtId="1" fontId="7" fillId="4" borderId="3" xfId="0" applyNumberFormat="1" applyFont="1" applyFill="1" applyBorder="1" applyAlignment="1">
      <alignment horizontal="center" vertical="center" wrapText="1"/>
    </xf>
    <xf numFmtId="9" fontId="7" fillId="7" borderId="2" xfId="1" applyFont="1" applyFill="1" applyBorder="1" applyAlignment="1">
      <alignment horizontal="center" vertical="center" wrapText="1"/>
    </xf>
    <xf numFmtId="9" fontId="7" fillId="7" borderId="3" xfId="1"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9" fontId="7" fillId="4" borderId="4" xfId="0" applyNumberFormat="1" applyFont="1" applyFill="1" applyBorder="1" applyAlignment="1">
      <alignment horizontal="center" vertical="center" wrapText="1"/>
    </xf>
    <xf numFmtId="0" fontId="0" fillId="8" borderId="2" xfId="0" applyFill="1" applyBorder="1" applyAlignment="1">
      <alignment horizontal="left" vertical="center"/>
    </xf>
    <xf numFmtId="0" fontId="0" fillId="8" borderId="3" xfId="0" applyFill="1" applyBorder="1" applyAlignment="1">
      <alignment horizontal="left" vertical="center"/>
    </xf>
    <xf numFmtId="165" fontId="0" fillId="8" borderId="2" xfId="0" applyNumberFormat="1" applyFill="1" applyBorder="1" applyAlignment="1">
      <alignment horizontal="center" vertical="center"/>
    </xf>
    <xf numFmtId="165" fontId="0" fillId="8" borderId="3" xfId="0" applyNumberFormat="1" applyFill="1" applyBorder="1" applyAlignment="1">
      <alignment horizontal="center" vertical="center"/>
    </xf>
    <xf numFmtId="165" fontId="0" fillId="0" borderId="2" xfId="0" applyNumberFormat="1" applyBorder="1" applyAlignment="1">
      <alignment horizontal="center" vertical="center"/>
    </xf>
    <xf numFmtId="165" fontId="0" fillId="0" borderId="3" xfId="0" applyNumberForma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8" borderId="2" xfId="0" applyFill="1" applyBorder="1" applyAlignment="1">
      <alignment horizontal="center" vertical="center"/>
    </xf>
    <xf numFmtId="0" fontId="0" fillId="8" borderId="3" xfId="0"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4" fillId="0" borderId="1" xfId="0" applyFont="1" applyBorder="1" applyAlignment="1">
      <alignment horizontal="center" vertical="center" wrapText="1"/>
    </xf>
    <xf numFmtId="0" fontId="17" fillId="4" borderId="2" xfId="0" applyFont="1" applyFill="1" applyBorder="1" applyAlignment="1">
      <alignment horizontal="center" vertical="center" wrapText="1"/>
    </xf>
    <xf numFmtId="0" fontId="17" fillId="4" borderId="3" xfId="0" applyFont="1" applyFill="1" applyBorder="1" applyAlignment="1">
      <alignment horizontal="center" vertical="center" wrapText="1"/>
    </xf>
    <xf numFmtId="0" fontId="4" fillId="4" borderId="2" xfId="0" applyFont="1" applyFill="1" applyBorder="1" applyAlignment="1">
      <alignment horizontal="left" vertical="center" wrapText="1" indent="1"/>
    </xf>
    <xf numFmtId="0" fontId="4" fillId="4" borderId="3" xfId="0" applyFont="1" applyFill="1" applyBorder="1" applyAlignment="1">
      <alignment horizontal="left" vertical="center" wrapText="1" indent="1"/>
    </xf>
    <xf numFmtId="0" fontId="6" fillId="2" borderId="2" xfId="0" applyFont="1" applyFill="1" applyBorder="1" applyAlignment="1">
      <alignment horizontal="center" vertical="center" textRotation="90" wrapText="1"/>
    </xf>
    <xf numFmtId="0" fontId="6" fillId="2" borderId="3" xfId="0" applyFont="1" applyFill="1" applyBorder="1" applyAlignment="1">
      <alignment horizontal="center" vertical="center" textRotation="90" wrapText="1"/>
    </xf>
    <xf numFmtId="0" fontId="7" fillId="4" borderId="2" xfId="0" applyFont="1" applyFill="1" applyBorder="1" applyAlignment="1">
      <alignment horizontal="left" vertical="center" wrapText="1" indent="1"/>
    </xf>
    <xf numFmtId="0" fontId="7" fillId="4" borderId="3" xfId="0" applyFont="1" applyFill="1" applyBorder="1" applyAlignment="1">
      <alignment horizontal="left" vertical="center" wrapText="1" indent="1"/>
    </xf>
    <xf numFmtId="0" fontId="17" fillId="4" borderId="4"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6" fillId="2" borderId="4" xfId="0" applyFont="1" applyFill="1" applyBorder="1" applyAlignment="1">
      <alignment horizontal="center" vertical="center" textRotation="90" wrapText="1"/>
    </xf>
    <xf numFmtId="0" fontId="7" fillId="4" borderId="4" xfId="0" applyFont="1" applyFill="1" applyBorder="1" applyAlignment="1">
      <alignment horizontal="center" vertical="center" wrapText="1"/>
    </xf>
    <xf numFmtId="0" fontId="0" fillId="0" borderId="4" xfId="0" applyBorder="1" applyAlignment="1">
      <alignment horizontal="left" vertical="center"/>
    </xf>
    <xf numFmtId="165" fontId="0" fillId="0" borderId="4" xfId="0" applyNumberFormat="1" applyBorder="1" applyAlignment="1">
      <alignment horizontal="center" vertical="center"/>
    </xf>
    <xf numFmtId="0" fontId="1" fillId="5" borderId="1" xfId="0" applyFont="1" applyFill="1" applyBorder="1" applyAlignment="1">
      <alignment horizontal="center" vertical="center" wrapText="1"/>
    </xf>
    <xf numFmtId="0" fontId="2" fillId="6" borderId="1" xfId="0" applyFont="1" applyFill="1" applyBorder="1" applyAlignment="1" applyProtection="1">
      <alignment horizontal="center" vertical="center" wrapText="1"/>
      <protection locked="0"/>
    </xf>
    <xf numFmtId="9" fontId="2" fillId="6" borderId="2" xfId="1" applyFont="1" applyFill="1" applyBorder="1" applyAlignment="1" applyProtection="1">
      <alignment horizontal="center" vertical="center" wrapText="1"/>
      <protection locked="0"/>
    </xf>
    <xf numFmtId="9" fontId="2" fillId="6" borderId="3" xfId="1" applyFont="1" applyFill="1" applyBorder="1" applyAlignment="1" applyProtection="1">
      <alignment horizontal="center" vertical="center" wrapText="1"/>
      <protection locked="0"/>
    </xf>
    <xf numFmtId="0" fontId="2" fillId="6" borderId="2" xfId="0" applyFont="1" applyFill="1" applyBorder="1" applyAlignment="1" applyProtection="1">
      <alignment horizontal="center" vertical="center" wrapText="1"/>
      <protection locked="0"/>
    </xf>
    <xf numFmtId="0" fontId="2" fillId="6" borderId="3" xfId="0" applyFont="1" applyFill="1" applyBorder="1" applyAlignment="1" applyProtection="1">
      <alignment horizontal="center" vertical="center" wrapText="1"/>
      <protection locked="0"/>
    </xf>
    <xf numFmtId="0" fontId="1" fillId="0" borderId="1" xfId="0" applyFont="1" applyBorder="1" applyAlignment="1">
      <alignment horizontal="center"/>
    </xf>
    <xf numFmtId="165" fontId="0" fillId="0" borderId="1" xfId="0" applyNumberFormat="1" applyBorder="1" applyAlignment="1">
      <alignment horizontal="center"/>
    </xf>
    <xf numFmtId="0" fontId="0" fillId="0" borderId="1" xfId="0" applyBorder="1" applyAlignment="1">
      <alignment horizontal="center"/>
    </xf>
    <xf numFmtId="0" fontId="2" fillId="6" borderId="1" xfId="0" applyFont="1" applyFill="1" applyBorder="1" applyAlignment="1" applyProtection="1">
      <alignment horizontal="center" vertical="center" textRotation="90" wrapText="1"/>
      <protection locked="0"/>
    </xf>
    <xf numFmtId="0" fontId="4" fillId="4" borderId="2" xfId="0" applyFont="1" applyFill="1" applyBorder="1" applyAlignment="1">
      <alignment horizontal="left" vertical="center" wrapText="1"/>
    </xf>
    <xf numFmtId="0" fontId="4" fillId="4" borderId="3"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colors>
    <mruColors>
      <color rgb="FFBD4BB5"/>
      <color rgb="FFFF8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sheetPr>
  <dimension ref="A2:U31"/>
  <sheetViews>
    <sheetView tabSelected="1" topLeftCell="Q1" zoomScaleNormal="100" workbookViewId="0">
      <pane ySplit="3" topLeftCell="A4" activePane="bottomLeft" state="frozen"/>
      <selection activeCell="E1" sqref="E1"/>
      <selection pane="bottomLeft" activeCell="T2" sqref="T2:U2"/>
    </sheetView>
  </sheetViews>
  <sheetFormatPr baseColWidth="10" defaultRowHeight="15" x14ac:dyDescent="0.25"/>
  <cols>
    <col min="1" max="1" width="10.85546875" style="20"/>
    <col min="2" max="2" width="45.28515625" customWidth="1"/>
    <col min="4" max="4" width="34.42578125" customWidth="1"/>
    <col min="6" max="6" width="26.7109375" customWidth="1"/>
    <col min="7" max="7" width="13.140625" bestFit="1" customWidth="1"/>
    <col min="8" max="8" width="15.85546875" customWidth="1"/>
    <col min="10" max="10" width="10.85546875" style="34"/>
    <col min="11" max="11" width="34.7109375" customWidth="1"/>
    <col min="12" max="13" width="18" customWidth="1"/>
    <col min="14" max="14" width="23.140625" customWidth="1"/>
    <col min="15" max="15" width="18.7109375" customWidth="1"/>
    <col min="16" max="16" width="29.42578125" customWidth="1"/>
    <col min="17" max="17" width="29.85546875" customWidth="1"/>
    <col min="18" max="18" width="53.7109375" customWidth="1"/>
    <col min="19" max="19" width="40.140625" customWidth="1"/>
    <col min="20" max="20" width="84.85546875" customWidth="1"/>
    <col min="21" max="21" width="33.28515625" customWidth="1"/>
  </cols>
  <sheetData>
    <row r="2" spans="1:21" ht="24" customHeight="1" x14ac:dyDescent="0.25">
      <c r="A2" s="105" t="s">
        <v>0</v>
      </c>
      <c r="B2" s="105" t="s">
        <v>1</v>
      </c>
      <c r="C2" s="113" t="s">
        <v>2</v>
      </c>
      <c r="D2" s="105" t="s">
        <v>3</v>
      </c>
      <c r="E2" s="105" t="s">
        <v>4</v>
      </c>
      <c r="F2" s="105" t="s">
        <v>5</v>
      </c>
      <c r="G2" s="105" t="s">
        <v>6</v>
      </c>
      <c r="H2" s="105"/>
      <c r="I2" s="105" t="s">
        <v>7</v>
      </c>
      <c r="J2" s="106" t="s">
        <v>32</v>
      </c>
      <c r="K2" s="105" t="s">
        <v>9</v>
      </c>
      <c r="L2" s="105" t="s">
        <v>8</v>
      </c>
      <c r="M2" s="108" t="s">
        <v>33</v>
      </c>
      <c r="N2" s="108" t="s">
        <v>34</v>
      </c>
      <c r="O2" s="105" t="s">
        <v>10</v>
      </c>
      <c r="P2" s="105" t="s">
        <v>11</v>
      </c>
      <c r="Q2" s="105" t="s">
        <v>12</v>
      </c>
      <c r="R2" s="104" t="s">
        <v>88</v>
      </c>
      <c r="S2" s="104"/>
      <c r="T2" s="104"/>
      <c r="U2" s="104"/>
    </row>
    <row r="3" spans="1:21" x14ac:dyDescent="0.25">
      <c r="A3" s="105"/>
      <c r="B3" s="105"/>
      <c r="C3" s="113"/>
      <c r="D3" s="105"/>
      <c r="E3" s="105"/>
      <c r="F3" s="105"/>
      <c r="G3" s="18" t="s">
        <v>13</v>
      </c>
      <c r="H3" s="18" t="s">
        <v>14</v>
      </c>
      <c r="I3" s="105"/>
      <c r="J3" s="107"/>
      <c r="K3" s="105"/>
      <c r="L3" s="105"/>
      <c r="M3" s="109"/>
      <c r="N3" s="109"/>
      <c r="O3" s="105"/>
      <c r="P3" s="105"/>
      <c r="Q3" s="105"/>
      <c r="R3" s="10" t="s">
        <v>47</v>
      </c>
      <c r="S3" s="10" t="s">
        <v>31</v>
      </c>
      <c r="T3" s="10" t="s">
        <v>47</v>
      </c>
      <c r="U3" s="10" t="s">
        <v>31</v>
      </c>
    </row>
    <row r="4" spans="1:21" ht="84.95" customHeight="1" x14ac:dyDescent="0.25">
      <c r="A4" s="90">
        <v>1</v>
      </c>
      <c r="B4" s="92" t="s">
        <v>15</v>
      </c>
      <c r="C4" s="94" t="s">
        <v>16</v>
      </c>
      <c r="D4" s="96" t="s">
        <v>53</v>
      </c>
      <c r="E4" s="87">
        <v>1</v>
      </c>
      <c r="F4" s="65" t="s">
        <v>54</v>
      </c>
      <c r="G4" s="67">
        <v>44835</v>
      </c>
      <c r="H4" s="67">
        <v>45291</v>
      </c>
      <c r="I4" s="69">
        <f>DATEDIF(G4,H4,"d")/7</f>
        <v>65.142857142857139</v>
      </c>
      <c r="J4" s="71">
        <v>0.1</v>
      </c>
      <c r="K4" s="3" t="s">
        <v>72</v>
      </c>
      <c r="L4" s="59">
        <v>1</v>
      </c>
      <c r="M4" s="61">
        <f>(L4*J4)</f>
        <v>0.1</v>
      </c>
      <c r="N4" s="63">
        <f t="shared" ref="N4:N15" si="0">M4</f>
        <v>0.1</v>
      </c>
      <c r="O4" s="59">
        <f>AVERAGE(L4:L5)</f>
        <v>1</v>
      </c>
      <c r="P4" s="53" t="s">
        <v>78</v>
      </c>
      <c r="Q4" s="53" t="s">
        <v>48</v>
      </c>
      <c r="R4" s="55" t="s">
        <v>89</v>
      </c>
      <c r="S4" s="51" t="s">
        <v>101</v>
      </c>
      <c r="T4" s="19"/>
      <c r="U4" s="45"/>
    </row>
    <row r="5" spans="1:21" ht="71.099999999999994" customHeight="1" x14ac:dyDescent="0.25">
      <c r="A5" s="91"/>
      <c r="B5" s="93"/>
      <c r="C5" s="95"/>
      <c r="D5" s="97"/>
      <c r="E5" s="88"/>
      <c r="F5" s="66"/>
      <c r="G5" s="68"/>
      <c r="H5" s="68"/>
      <c r="I5" s="70"/>
      <c r="J5" s="72"/>
      <c r="K5" s="3" t="s">
        <v>71</v>
      </c>
      <c r="L5" s="60"/>
      <c r="M5" s="62"/>
      <c r="N5" s="64"/>
      <c r="O5" s="60"/>
      <c r="P5" s="54"/>
      <c r="Q5" s="54"/>
      <c r="R5" s="56"/>
      <c r="S5" s="52"/>
      <c r="T5" s="19"/>
      <c r="U5" s="45"/>
    </row>
    <row r="6" spans="1:21" ht="84.95" customHeight="1" x14ac:dyDescent="0.25">
      <c r="A6" s="90">
        <v>2</v>
      </c>
      <c r="B6" s="92" t="s">
        <v>17</v>
      </c>
      <c r="C6" s="94" t="s">
        <v>18</v>
      </c>
      <c r="D6" s="96" t="s">
        <v>19</v>
      </c>
      <c r="E6" s="87">
        <v>1</v>
      </c>
      <c r="F6" s="65" t="s">
        <v>20</v>
      </c>
      <c r="G6" s="67">
        <v>44835</v>
      </c>
      <c r="H6" s="67">
        <v>46022</v>
      </c>
      <c r="I6" s="69">
        <f>DATEDIF(G6,H6,"d")/7</f>
        <v>169.57142857142858</v>
      </c>
      <c r="J6" s="71">
        <v>0.15</v>
      </c>
      <c r="K6" s="3" t="s">
        <v>73</v>
      </c>
      <c r="L6" s="59">
        <v>0.6</v>
      </c>
      <c r="M6" s="61">
        <f>(L6*J6)</f>
        <v>0.09</v>
      </c>
      <c r="N6" s="63">
        <f t="shared" si="0"/>
        <v>0.09</v>
      </c>
      <c r="O6" s="59">
        <f>AVERAGE(L6:L7)</f>
        <v>0.6</v>
      </c>
      <c r="P6" s="41" t="s">
        <v>79</v>
      </c>
      <c r="Q6" s="53" t="s">
        <v>49</v>
      </c>
      <c r="R6" s="57" t="s">
        <v>90</v>
      </c>
      <c r="S6" s="51" t="s">
        <v>100</v>
      </c>
      <c r="T6" s="19"/>
      <c r="U6" s="19"/>
    </row>
    <row r="7" spans="1:21" ht="59.25" customHeight="1" x14ac:dyDescent="0.25">
      <c r="A7" s="91"/>
      <c r="B7" s="93"/>
      <c r="C7" s="95"/>
      <c r="D7" s="97"/>
      <c r="E7" s="88"/>
      <c r="F7" s="66"/>
      <c r="G7" s="68"/>
      <c r="H7" s="68"/>
      <c r="I7" s="70"/>
      <c r="J7" s="72"/>
      <c r="K7" s="3" t="s">
        <v>74</v>
      </c>
      <c r="L7" s="60"/>
      <c r="M7" s="62"/>
      <c r="N7" s="64"/>
      <c r="O7" s="60"/>
      <c r="P7" s="42" t="s">
        <v>80</v>
      </c>
      <c r="Q7" s="54"/>
      <c r="R7" s="58"/>
      <c r="S7" s="52"/>
      <c r="T7" s="19"/>
      <c r="U7" s="19"/>
    </row>
    <row r="8" spans="1:21" s="32" customFormat="1" ht="127.5" x14ac:dyDescent="0.25">
      <c r="A8" s="21">
        <v>3</v>
      </c>
      <c r="B8" s="31" t="s">
        <v>77</v>
      </c>
      <c r="C8" s="1" t="s">
        <v>21</v>
      </c>
      <c r="D8" s="3" t="s">
        <v>58</v>
      </c>
      <c r="E8" s="17">
        <v>1</v>
      </c>
      <c r="F8" s="5" t="s">
        <v>67</v>
      </c>
      <c r="G8" s="23">
        <v>44835</v>
      </c>
      <c r="H8" s="23">
        <v>45291</v>
      </c>
      <c r="I8" s="25">
        <f t="shared" ref="I8:I15" si="1">DATEDIF(G8,H8,"d")/7</f>
        <v>65.142857142857139</v>
      </c>
      <c r="J8" s="35">
        <v>0.15</v>
      </c>
      <c r="K8" s="3" t="s">
        <v>66</v>
      </c>
      <c r="L8" s="8">
        <v>0</v>
      </c>
      <c r="M8" s="11">
        <f t="shared" ref="M8:M11" si="2">(L8*J8)</f>
        <v>0</v>
      </c>
      <c r="N8" s="33">
        <f t="shared" si="0"/>
        <v>0</v>
      </c>
      <c r="O8" s="24">
        <f>AVERAGE(L8)</f>
        <v>0</v>
      </c>
      <c r="P8" s="3"/>
      <c r="Q8" s="4" t="s">
        <v>48</v>
      </c>
      <c r="R8" s="48" t="s">
        <v>91</v>
      </c>
      <c r="S8" s="46" t="s">
        <v>100</v>
      </c>
      <c r="T8" s="19"/>
      <c r="U8" s="19"/>
    </row>
    <row r="9" spans="1:21" ht="54" customHeight="1" x14ac:dyDescent="0.25">
      <c r="A9" s="90">
        <v>4</v>
      </c>
      <c r="B9" s="65" t="s">
        <v>75</v>
      </c>
      <c r="C9" s="94" t="s">
        <v>22</v>
      </c>
      <c r="D9" s="53" t="s">
        <v>46</v>
      </c>
      <c r="E9" s="86">
        <v>1</v>
      </c>
      <c r="F9" s="5" t="s">
        <v>60</v>
      </c>
      <c r="G9" s="23">
        <v>44835</v>
      </c>
      <c r="H9" s="23">
        <v>45291</v>
      </c>
      <c r="I9" s="25">
        <f t="shared" si="1"/>
        <v>65.142857142857139</v>
      </c>
      <c r="J9" s="35">
        <v>7.0000000000000007E-2</v>
      </c>
      <c r="K9" s="3" t="s">
        <v>63</v>
      </c>
      <c r="L9" s="24">
        <v>0</v>
      </c>
      <c r="M9" s="11">
        <f t="shared" si="2"/>
        <v>0</v>
      </c>
      <c r="N9" s="11">
        <f t="shared" si="0"/>
        <v>0</v>
      </c>
      <c r="O9" s="59">
        <f>AVERAGE(L9:L11)</f>
        <v>0</v>
      </c>
      <c r="P9" s="3"/>
      <c r="Q9" s="4" t="s">
        <v>52</v>
      </c>
      <c r="R9" s="47" t="s">
        <v>92</v>
      </c>
      <c r="S9" s="46" t="s">
        <v>102</v>
      </c>
      <c r="T9" s="19"/>
      <c r="U9" s="19"/>
    </row>
    <row r="10" spans="1:21" ht="54" customHeight="1" x14ac:dyDescent="0.25">
      <c r="A10" s="98"/>
      <c r="B10" s="99"/>
      <c r="C10" s="100"/>
      <c r="D10" s="101"/>
      <c r="E10" s="86"/>
      <c r="F10" s="5" t="s">
        <v>61</v>
      </c>
      <c r="G10" s="23">
        <v>44835</v>
      </c>
      <c r="H10" s="23">
        <v>45291</v>
      </c>
      <c r="I10" s="25">
        <f t="shared" si="1"/>
        <v>65.142857142857139</v>
      </c>
      <c r="J10" s="35">
        <v>0.05</v>
      </c>
      <c r="K10" s="3" t="s">
        <v>64</v>
      </c>
      <c r="L10" s="24">
        <v>0</v>
      </c>
      <c r="M10" s="11">
        <f t="shared" si="2"/>
        <v>0</v>
      </c>
      <c r="N10" s="11">
        <f t="shared" si="0"/>
        <v>0</v>
      </c>
      <c r="O10" s="75"/>
      <c r="P10" s="3"/>
      <c r="Q10" s="4" t="s">
        <v>52</v>
      </c>
      <c r="R10" s="47" t="s">
        <v>93</v>
      </c>
      <c r="S10" s="46" t="s">
        <v>102</v>
      </c>
      <c r="T10" s="19"/>
      <c r="U10" s="19"/>
    </row>
    <row r="11" spans="1:21" ht="76.5" x14ac:dyDescent="0.25">
      <c r="A11" s="98"/>
      <c r="B11" s="66"/>
      <c r="C11" s="100"/>
      <c r="D11" s="54"/>
      <c r="E11" s="86"/>
      <c r="F11" s="5" t="s">
        <v>59</v>
      </c>
      <c r="G11" s="23">
        <v>44835</v>
      </c>
      <c r="H11" s="23">
        <v>45291</v>
      </c>
      <c r="I11" s="7">
        <f t="shared" si="1"/>
        <v>65.142857142857139</v>
      </c>
      <c r="J11" s="35">
        <v>0.03</v>
      </c>
      <c r="K11" s="3" t="s">
        <v>65</v>
      </c>
      <c r="L11" s="24">
        <v>0</v>
      </c>
      <c r="M11" s="11">
        <f t="shared" si="2"/>
        <v>0</v>
      </c>
      <c r="N11" s="11">
        <f t="shared" si="0"/>
        <v>0</v>
      </c>
      <c r="O11" s="60"/>
      <c r="P11" s="3"/>
      <c r="Q11" s="4" t="s">
        <v>52</v>
      </c>
      <c r="R11" s="48" t="s">
        <v>94</v>
      </c>
      <c r="S11" s="46" t="s">
        <v>99</v>
      </c>
      <c r="T11" s="19"/>
      <c r="U11" s="19"/>
    </row>
    <row r="12" spans="1:21" ht="89.25" x14ac:dyDescent="0.25">
      <c r="A12" s="90">
        <v>5</v>
      </c>
      <c r="B12" s="114" t="s">
        <v>76</v>
      </c>
      <c r="C12" s="94" t="s">
        <v>56</v>
      </c>
      <c r="D12" s="53" t="s">
        <v>23</v>
      </c>
      <c r="E12" s="116">
        <v>1</v>
      </c>
      <c r="F12" s="3" t="s">
        <v>68</v>
      </c>
      <c r="G12" s="23">
        <v>44835</v>
      </c>
      <c r="H12" s="6">
        <v>44926</v>
      </c>
      <c r="I12" s="25">
        <f t="shared" si="1"/>
        <v>13</v>
      </c>
      <c r="J12" s="35">
        <v>0.05</v>
      </c>
      <c r="K12" s="3" t="s">
        <v>55</v>
      </c>
      <c r="L12" s="8">
        <v>1</v>
      </c>
      <c r="M12" s="11">
        <f t="shared" ref="M12:M15" si="3">(L12*J12)</f>
        <v>0.05</v>
      </c>
      <c r="N12" s="11">
        <f t="shared" si="0"/>
        <v>0.05</v>
      </c>
      <c r="O12" s="59">
        <f>AVERAGE(L12:L13)</f>
        <v>1</v>
      </c>
      <c r="P12" s="53" t="s">
        <v>81</v>
      </c>
      <c r="Q12" s="53" t="s">
        <v>48</v>
      </c>
      <c r="R12" s="55" t="s">
        <v>95</v>
      </c>
      <c r="S12" s="51" t="s">
        <v>103</v>
      </c>
      <c r="T12" s="19"/>
      <c r="U12" s="19"/>
    </row>
    <row r="13" spans="1:21" ht="63.75" x14ac:dyDescent="0.25">
      <c r="A13" s="91"/>
      <c r="B13" s="115"/>
      <c r="C13" s="95"/>
      <c r="D13" s="54"/>
      <c r="E13" s="117"/>
      <c r="F13" s="3" t="s">
        <v>69</v>
      </c>
      <c r="G13" s="23">
        <v>44927</v>
      </c>
      <c r="H13" s="6">
        <v>45291</v>
      </c>
      <c r="I13" s="25">
        <f t="shared" si="1"/>
        <v>52</v>
      </c>
      <c r="J13" s="35">
        <v>0.05</v>
      </c>
      <c r="K13" s="3" t="s">
        <v>70</v>
      </c>
      <c r="L13" s="8">
        <v>1</v>
      </c>
      <c r="M13" s="11">
        <f t="shared" si="3"/>
        <v>0.05</v>
      </c>
      <c r="N13" s="11">
        <f t="shared" si="0"/>
        <v>0.05</v>
      </c>
      <c r="O13" s="60"/>
      <c r="P13" s="54"/>
      <c r="Q13" s="54"/>
      <c r="R13" s="56"/>
      <c r="S13" s="52"/>
      <c r="T13" s="19"/>
      <c r="U13" s="19"/>
    </row>
    <row r="14" spans="1:21" ht="180" x14ac:dyDescent="0.25">
      <c r="A14" s="30">
        <v>6</v>
      </c>
      <c r="B14" s="5" t="s">
        <v>24</v>
      </c>
      <c r="C14" s="1" t="s">
        <v>25</v>
      </c>
      <c r="D14" s="3" t="s">
        <v>26</v>
      </c>
      <c r="E14" s="16">
        <v>1</v>
      </c>
      <c r="F14" s="3" t="s">
        <v>57</v>
      </c>
      <c r="G14" s="6">
        <v>44835</v>
      </c>
      <c r="H14" s="6">
        <v>46022</v>
      </c>
      <c r="I14" s="25">
        <f>DATEDIF(G14,H14,"d")/7</f>
        <v>169.57142857142858</v>
      </c>
      <c r="J14" s="35">
        <v>0.15</v>
      </c>
      <c r="K14" s="26" t="s">
        <v>62</v>
      </c>
      <c r="L14" s="8">
        <v>0</v>
      </c>
      <c r="M14" s="11">
        <f t="shared" si="3"/>
        <v>0</v>
      </c>
      <c r="N14" s="11">
        <f t="shared" si="0"/>
        <v>0</v>
      </c>
      <c r="O14" s="8">
        <f>AVERAGE(L14)</f>
        <v>0</v>
      </c>
      <c r="P14" s="3" t="s">
        <v>87</v>
      </c>
      <c r="Q14" s="4" t="s">
        <v>50</v>
      </c>
      <c r="R14" s="49" t="s">
        <v>96</v>
      </c>
      <c r="S14" s="3" t="s">
        <v>99</v>
      </c>
      <c r="T14" s="19"/>
      <c r="U14" s="19"/>
    </row>
    <row r="15" spans="1:21" ht="83.25" customHeight="1" x14ac:dyDescent="0.25">
      <c r="A15" s="30">
        <v>7</v>
      </c>
      <c r="B15" s="28" t="s">
        <v>27</v>
      </c>
      <c r="C15" s="1" t="s">
        <v>28</v>
      </c>
      <c r="D15" s="22" t="s">
        <v>29</v>
      </c>
      <c r="E15" s="9">
        <v>1</v>
      </c>
      <c r="F15" s="3" t="s">
        <v>30</v>
      </c>
      <c r="G15" s="6">
        <v>44835</v>
      </c>
      <c r="H15" s="6">
        <v>46022</v>
      </c>
      <c r="I15" s="25">
        <f t="shared" si="1"/>
        <v>169.57142857142858</v>
      </c>
      <c r="J15" s="35">
        <v>0.2</v>
      </c>
      <c r="K15" s="27" t="s">
        <v>51</v>
      </c>
      <c r="L15" s="8">
        <v>0</v>
      </c>
      <c r="M15" s="11">
        <f t="shared" si="3"/>
        <v>0</v>
      </c>
      <c r="N15" s="11">
        <f t="shared" si="0"/>
        <v>0</v>
      </c>
      <c r="O15" s="8">
        <f>AVERAGE(L15)</f>
        <v>0</v>
      </c>
      <c r="P15" s="3"/>
      <c r="Q15" s="29" t="s">
        <v>86</v>
      </c>
      <c r="R15" s="50" t="s">
        <v>97</v>
      </c>
      <c r="S15" s="2" t="s">
        <v>98</v>
      </c>
      <c r="T15" s="19"/>
      <c r="U15" s="19"/>
    </row>
    <row r="16" spans="1:21" x14ac:dyDescent="0.25">
      <c r="J16" s="14">
        <f>SUM(J4:J15)</f>
        <v>1.0000000000000002</v>
      </c>
      <c r="M16" s="15">
        <f>SUM(M4:M15)</f>
        <v>0.28999999999999998</v>
      </c>
      <c r="O16" s="15">
        <f>SUM(O12:O13)</f>
        <v>1</v>
      </c>
    </row>
    <row r="17" spans="1:6" x14ac:dyDescent="0.25">
      <c r="D17" s="12"/>
    </row>
    <row r="18" spans="1:6" ht="27.95" customHeight="1" x14ac:dyDescent="0.25">
      <c r="A18" s="89" t="s">
        <v>35</v>
      </c>
      <c r="B18" s="89"/>
      <c r="C18" s="36" t="s">
        <v>36</v>
      </c>
      <c r="D18" s="37" t="s">
        <v>45</v>
      </c>
      <c r="E18" s="37" t="s">
        <v>37</v>
      </c>
      <c r="F18" s="37" t="s">
        <v>45</v>
      </c>
    </row>
    <row r="19" spans="1:6" x14ac:dyDescent="0.25">
      <c r="A19" s="89"/>
      <c r="B19" s="89"/>
      <c r="C19" s="76" t="s">
        <v>38</v>
      </c>
      <c r="D19" s="78">
        <f>N4</f>
        <v>0.1</v>
      </c>
      <c r="E19" s="84" t="s">
        <v>82</v>
      </c>
      <c r="F19" s="78">
        <f>L4</f>
        <v>1</v>
      </c>
    </row>
    <row r="20" spans="1:6" x14ac:dyDescent="0.25">
      <c r="A20" s="89"/>
      <c r="B20" s="89"/>
      <c r="C20" s="77"/>
      <c r="D20" s="79"/>
      <c r="E20" s="85"/>
      <c r="F20" s="79"/>
    </row>
    <row r="21" spans="1:6" x14ac:dyDescent="0.25">
      <c r="A21" s="89"/>
      <c r="B21" s="89"/>
      <c r="C21" s="82" t="s">
        <v>39</v>
      </c>
      <c r="D21" s="80">
        <f>N6</f>
        <v>0.09</v>
      </c>
      <c r="E21" s="73" t="s">
        <v>82</v>
      </c>
      <c r="F21" s="80">
        <f t="shared" ref="F21:F30" si="4">L6</f>
        <v>0.6</v>
      </c>
    </row>
    <row r="22" spans="1:6" x14ac:dyDescent="0.25">
      <c r="A22" s="89"/>
      <c r="B22" s="89"/>
      <c r="C22" s="83"/>
      <c r="D22" s="81"/>
      <c r="E22" s="74"/>
      <c r="F22" s="81"/>
    </row>
    <row r="23" spans="1:6" ht="33" customHeight="1" x14ac:dyDescent="0.25">
      <c r="A23" s="89"/>
      <c r="B23" s="89"/>
      <c r="C23" s="39" t="s">
        <v>40</v>
      </c>
      <c r="D23" s="38">
        <f>N8</f>
        <v>0</v>
      </c>
      <c r="E23" s="43" t="s">
        <v>82</v>
      </c>
      <c r="F23" s="38">
        <f t="shared" si="4"/>
        <v>0</v>
      </c>
    </row>
    <row r="24" spans="1:6" x14ac:dyDescent="0.25">
      <c r="A24" s="89"/>
      <c r="B24" s="89"/>
      <c r="C24" s="82" t="s">
        <v>41</v>
      </c>
      <c r="D24" s="80">
        <f>N9</f>
        <v>0</v>
      </c>
      <c r="E24" s="44" t="s">
        <v>82</v>
      </c>
      <c r="F24" s="13">
        <f t="shared" si="4"/>
        <v>0</v>
      </c>
    </row>
    <row r="25" spans="1:6" x14ac:dyDescent="0.25">
      <c r="A25" s="89"/>
      <c r="B25" s="89"/>
      <c r="C25" s="102"/>
      <c r="D25" s="103"/>
      <c r="E25" s="44" t="s">
        <v>83</v>
      </c>
      <c r="F25" s="13">
        <f t="shared" si="4"/>
        <v>0</v>
      </c>
    </row>
    <row r="26" spans="1:6" x14ac:dyDescent="0.25">
      <c r="A26" s="89"/>
      <c r="B26" s="89"/>
      <c r="C26" s="83"/>
      <c r="D26" s="81"/>
      <c r="E26" s="44" t="s">
        <v>84</v>
      </c>
      <c r="F26" s="13">
        <f t="shared" si="4"/>
        <v>0</v>
      </c>
    </row>
    <row r="27" spans="1:6" x14ac:dyDescent="0.25">
      <c r="A27" s="89"/>
      <c r="B27" s="89"/>
      <c r="C27" s="76" t="s">
        <v>42</v>
      </c>
      <c r="D27" s="78">
        <f>N12</f>
        <v>0.05</v>
      </c>
      <c r="E27" s="84" t="s">
        <v>82</v>
      </c>
      <c r="F27" s="78">
        <f t="shared" si="4"/>
        <v>1</v>
      </c>
    </row>
    <row r="28" spans="1:6" x14ac:dyDescent="0.25">
      <c r="A28" s="89"/>
      <c r="B28" s="89"/>
      <c r="C28" s="77"/>
      <c r="D28" s="79"/>
      <c r="E28" s="85"/>
      <c r="F28" s="79"/>
    </row>
    <row r="29" spans="1:6" ht="36" customHeight="1" x14ac:dyDescent="0.25">
      <c r="A29" s="89"/>
      <c r="B29" s="89"/>
      <c r="C29" s="40" t="s">
        <v>43</v>
      </c>
      <c r="D29" s="13">
        <f>N14</f>
        <v>0</v>
      </c>
      <c r="E29" s="44" t="s">
        <v>82</v>
      </c>
      <c r="F29" s="13">
        <f t="shared" si="4"/>
        <v>0</v>
      </c>
    </row>
    <row r="30" spans="1:6" ht="36" customHeight="1" x14ac:dyDescent="0.25">
      <c r="A30" s="89"/>
      <c r="B30" s="89"/>
      <c r="C30" s="39" t="s">
        <v>44</v>
      </c>
      <c r="D30" s="38">
        <f>N15</f>
        <v>0</v>
      </c>
      <c r="E30" s="43" t="s">
        <v>82</v>
      </c>
      <c r="F30" s="38">
        <f t="shared" si="4"/>
        <v>0</v>
      </c>
    </row>
    <row r="31" spans="1:6" x14ac:dyDescent="0.25">
      <c r="A31" s="110" t="s">
        <v>85</v>
      </c>
      <c r="B31" s="110"/>
      <c r="C31" s="111">
        <f>SUM(D19:D30)</f>
        <v>0.24</v>
      </c>
      <c r="D31" s="112"/>
    </row>
  </sheetData>
  <mergeCells count="86">
    <mergeCell ref="A31:B31"/>
    <mergeCell ref="C31:D31"/>
    <mergeCell ref="F2:F3"/>
    <mergeCell ref="A2:A3"/>
    <mergeCell ref="B2:B3"/>
    <mergeCell ref="C2:C3"/>
    <mergeCell ref="D2:D3"/>
    <mergeCell ref="E2:E3"/>
    <mergeCell ref="A12:A13"/>
    <mergeCell ref="B12:B13"/>
    <mergeCell ref="C12:C13"/>
    <mergeCell ref="D12:D13"/>
    <mergeCell ref="E12:E13"/>
    <mergeCell ref="F21:F22"/>
    <mergeCell ref="E27:E28"/>
    <mergeCell ref="F27:F28"/>
    <mergeCell ref="T2:U2"/>
    <mergeCell ref="G2:H2"/>
    <mergeCell ref="I2:I3"/>
    <mergeCell ref="J2:J3"/>
    <mergeCell ref="K2:K3"/>
    <mergeCell ref="L2:L3"/>
    <mergeCell ref="M2:M3"/>
    <mergeCell ref="N2:N3"/>
    <mergeCell ref="O2:O3"/>
    <mergeCell ref="P2:P3"/>
    <mergeCell ref="Q2:Q3"/>
    <mergeCell ref="R2:S2"/>
    <mergeCell ref="E4:E5"/>
    <mergeCell ref="A6:A7"/>
    <mergeCell ref="B6:B7"/>
    <mergeCell ref="C6:C7"/>
    <mergeCell ref="D6:D7"/>
    <mergeCell ref="A18:B30"/>
    <mergeCell ref="A4:A5"/>
    <mergeCell ref="B4:B5"/>
    <mergeCell ref="C4:C5"/>
    <mergeCell ref="D4:D5"/>
    <mergeCell ref="A9:A11"/>
    <mergeCell ref="B9:B11"/>
    <mergeCell ref="C9:C11"/>
    <mergeCell ref="D9:D11"/>
    <mergeCell ref="C27:C28"/>
    <mergeCell ref="C24:C26"/>
    <mergeCell ref="D27:D28"/>
    <mergeCell ref="D24:D26"/>
    <mergeCell ref="J6:J7"/>
    <mergeCell ref="E19:E20"/>
    <mergeCell ref="F19:F20"/>
    <mergeCell ref="M6:M7"/>
    <mergeCell ref="N6:N7"/>
    <mergeCell ref="E9:E11"/>
    <mergeCell ref="E6:E7"/>
    <mergeCell ref="F6:F7"/>
    <mergeCell ref="G6:G7"/>
    <mergeCell ref="H6:H7"/>
    <mergeCell ref="I6:I7"/>
    <mergeCell ref="E21:E22"/>
    <mergeCell ref="O9:O11"/>
    <mergeCell ref="O12:O13"/>
    <mergeCell ref="C19:C20"/>
    <mergeCell ref="D19:D20"/>
    <mergeCell ref="D21:D22"/>
    <mergeCell ref="C21:C22"/>
    <mergeCell ref="F4:F5"/>
    <mergeCell ref="G4:G5"/>
    <mergeCell ref="H4:H5"/>
    <mergeCell ref="I4:I5"/>
    <mergeCell ref="J4:J5"/>
    <mergeCell ref="O6:O7"/>
    <mergeCell ref="Q12:Q13"/>
    <mergeCell ref="R12:R13"/>
    <mergeCell ref="L4:L5"/>
    <mergeCell ref="M4:M5"/>
    <mergeCell ref="N4:N5"/>
    <mergeCell ref="L6:L7"/>
    <mergeCell ref="O4:O5"/>
    <mergeCell ref="S12:S13"/>
    <mergeCell ref="P4:P5"/>
    <mergeCell ref="Q4:Q5"/>
    <mergeCell ref="R4:R5"/>
    <mergeCell ref="S4:S5"/>
    <mergeCell ref="P12:P13"/>
    <mergeCell ref="S6:S7"/>
    <mergeCell ref="Q6:Q7"/>
    <mergeCell ref="R6:R7"/>
  </mergeCells>
  <dataValidations count="1">
    <dataValidation type="date" operator="greaterThanOrEqual" allowBlank="1" showInputMessage="1" showErrorMessage="1" sqref="E14:E15 E12 E4 E6:E9">
      <formula1>41426</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AJUSTADO_FINAL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SECRETARIA GENERAL</dc:creator>
  <cp:lastModifiedBy>HP_34</cp:lastModifiedBy>
  <dcterms:created xsi:type="dcterms:W3CDTF">2022-01-24T15:44:31Z</dcterms:created>
  <dcterms:modified xsi:type="dcterms:W3CDTF">2026-02-20T15:29:58Z</dcterms:modified>
</cp:coreProperties>
</file>