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A888CCEC-2A5E-485D-B159-2617B107D3FD}" xr6:coauthVersionLast="47" xr6:coauthVersionMax="47" xr10:uidLastSave="{00000000-0000-0000-0000-000000000000}"/>
  <bookViews>
    <workbookView xWindow="-108" yWindow="-108" windowWidth="23256" windowHeight="12576" xr2:uid="{B6646CED-E0E1-45BA-B3FF-BDC817CAB104}"/>
  </bookViews>
  <sheets>
    <sheet name="Secretaría de_Equidad" sheetId="1" r:id="rId1"/>
  </sheets>
  <definedNames>
    <definedName name="_xlnm._FilterDatabase" localSheetId="0" hidden="1">'Secretaría de_Equidad'!$A$12:$CT$130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30" i="1" l="1"/>
  <c r="AU130" i="1"/>
  <c r="AT130" i="1"/>
  <c r="AS130" i="1"/>
  <c r="AH130" i="1"/>
  <c r="AD130" i="1"/>
  <c r="AC130" i="1"/>
  <c r="AB130" i="1"/>
  <c r="AA130" i="1"/>
  <c r="W130" i="1"/>
  <c r="T130" i="1"/>
  <c r="S130" i="1"/>
  <c r="R130" i="1"/>
  <c r="Q130" i="1"/>
  <c r="N130" i="1"/>
  <c r="L130" i="1"/>
  <c r="K130" i="1"/>
  <c r="J130" i="1"/>
  <c r="G130" i="1"/>
  <c r="CF129" i="1"/>
  <c r="CE129" i="1"/>
  <c r="CD129" i="1"/>
  <c r="CC129" i="1"/>
  <c r="CG129" i="1" s="1"/>
  <c r="BN129" i="1"/>
  <c r="BM129" i="1"/>
  <c r="BL129" i="1"/>
  <c r="BP129" i="1" s="1"/>
  <c r="BT129" i="1" s="1"/>
  <c r="BX129" i="1" s="1"/>
  <c r="BI129" i="1"/>
  <c r="BQ129" i="1" s="1"/>
  <c r="BU129" i="1" s="1"/>
  <c r="BY129" i="1" s="1"/>
  <c r="BH129" i="1"/>
  <c r="BG129" i="1"/>
  <c r="BD129" i="1"/>
  <c r="BC129" i="1"/>
  <c r="BB129" i="1"/>
  <c r="BA129" i="1"/>
  <c r="BK129" i="1" s="1"/>
  <c r="AZ129" i="1"/>
  <c r="BJ129" i="1" s="1"/>
  <c r="BR129" i="1" s="1"/>
  <c r="BV129" i="1" s="1"/>
  <c r="BZ129" i="1" s="1"/>
  <c r="AY129" i="1"/>
  <c r="AX129" i="1"/>
  <c r="AW129" i="1"/>
  <c r="AV129" i="1"/>
  <c r="AU129" i="1"/>
  <c r="AT129" i="1"/>
  <c r="AS129" i="1"/>
  <c r="BN118" i="1"/>
  <c r="BM118" i="1"/>
  <c r="BL118" i="1"/>
  <c r="BI118" i="1"/>
  <c r="BQ118" i="1" s="1"/>
  <c r="BH118" i="1"/>
  <c r="BP118" i="1" s="1"/>
  <c r="BG118" i="1"/>
  <c r="BO118" i="1" s="1"/>
  <c r="BD118" i="1"/>
  <c r="BC118" i="1"/>
  <c r="BB118" i="1"/>
  <c r="BA118" i="1"/>
  <c r="BK118" i="1" s="1"/>
  <c r="AZ118" i="1"/>
  <c r="BJ118" i="1" s="1"/>
  <c r="BR118" i="1" s="1"/>
  <c r="AY118" i="1"/>
  <c r="AX118" i="1"/>
  <c r="AW118" i="1"/>
  <c r="AV118" i="1"/>
  <c r="AU118" i="1"/>
  <c r="AT118" i="1"/>
  <c r="AS118" i="1"/>
  <c r="BN117" i="1"/>
  <c r="BM117" i="1"/>
  <c r="BL117" i="1"/>
  <c r="BI117" i="1"/>
  <c r="BQ117" i="1" s="1"/>
  <c r="BH117" i="1"/>
  <c r="BP117" i="1" s="1"/>
  <c r="BG117" i="1"/>
  <c r="BO117" i="1" s="1"/>
  <c r="BD117" i="1"/>
  <c r="BC117" i="1"/>
  <c r="BB117" i="1"/>
  <c r="BA117" i="1"/>
  <c r="BK117" i="1" s="1"/>
  <c r="AZ117" i="1"/>
  <c r="BJ117" i="1" s="1"/>
  <c r="BR117" i="1" s="1"/>
  <c r="AY117" i="1"/>
  <c r="AX117" i="1"/>
  <c r="AW117" i="1"/>
  <c r="AV117" i="1"/>
  <c r="AU117" i="1"/>
  <c r="AT117" i="1"/>
  <c r="AS117" i="1"/>
  <c r="BN105" i="1"/>
  <c r="BM105" i="1"/>
  <c r="BL105" i="1"/>
  <c r="BI105" i="1"/>
  <c r="BQ105" i="1" s="1"/>
  <c r="BH105" i="1"/>
  <c r="BP105" i="1" s="1"/>
  <c r="BG105" i="1"/>
  <c r="BD105" i="1"/>
  <c r="BC105" i="1"/>
  <c r="BB105" i="1"/>
  <c r="BA105" i="1"/>
  <c r="BK105" i="1" s="1"/>
  <c r="AZ105" i="1"/>
  <c r="BJ105" i="1" s="1"/>
  <c r="BR105" i="1" s="1"/>
  <c r="AY105" i="1"/>
  <c r="AX105" i="1"/>
  <c r="AW105" i="1"/>
  <c r="AV105" i="1"/>
  <c r="AU105" i="1"/>
  <c r="AT105" i="1"/>
  <c r="AS105" i="1"/>
  <c r="BN94" i="1"/>
  <c r="BM94" i="1"/>
  <c r="BL94" i="1"/>
  <c r="BI94" i="1"/>
  <c r="BQ94" i="1" s="1"/>
  <c r="BH94" i="1"/>
  <c r="BP94" i="1" s="1"/>
  <c r="BG94" i="1"/>
  <c r="BD94" i="1"/>
  <c r="BC94" i="1"/>
  <c r="BB94" i="1"/>
  <c r="BA94" i="1"/>
  <c r="BK94" i="1" s="1"/>
  <c r="AZ94" i="1"/>
  <c r="BJ94" i="1" s="1"/>
  <c r="BR94" i="1" s="1"/>
  <c r="AY94" i="1"/>
  <c r="AX94" i="1"/>
  <c r="AW94" i="1"/>
  <c r="AV94" i="1"/>
  <c r="AU94" i="1"/>
  <c r="AT94" i="1"/>
  <c r="AS94" i="1"/>
  <c r="CF84" i="1"/>
  <c r="CE84" i="1"/>
  <c r="CD84" i="1"/>
  <c r="CC84" i="1"/>
  <c r="CG84" i="1" s="1"/>
  <c r="BN84" i="1"/>
  <c r="BM84" i="1"/>
  <c r="BL84" i="1"/>
  <c r="BI84" i="1"/>
  <c r="BQ84" i="1" s="1"/>
  <c r="BU84" i="1" s="1"/>
  <c r="BY84" i="1" s="1"/>
  <c r="BH84" i="1"/>
  <c r="BP84" i="1" s="1"/>
  <c r="BT84" i="1" s="1"/>
  <c r="BX84" i="1" s="1"/>
  <c r="BG84" i="1"/>
  <c r="BD84" i="1"/>
  <c r="BC84" i="1"/>
  <c r="BB84" i="1"/>
  <c r="BA84" i="1"/>
  <c r="BK84" i="1" s="1"/>
  <c r="AZ84" i="1"/>
  <c r="BJ84" i="1" s="1"/>
  <c r="BR84" i="1" s="1"/>
  <c r="BV84" i="1" s="1"/>
  <c r="BZ84" i="1" s="1"/>
  <c r="AY84" i="1"/>
  <c r="AX84" i="1"/>
  <c r="AW84" i="1"/>
  <c r="AV84" i="1"/>
  <c r="AU84" i="1"/>
  <c r="AT84" i="1"/>
  <c r="AS84" i="1"/>
  <c r="CF72" i="1"/>
  <c r="CG72" i="1" s="1"/>
  <c r="CE72" i="1"/>
  <c r="CD72" i="1"/>
  <c r="CC72" i="1"/>
  <c r="BN72" i="1"/>
  <c r="BM72" i="1"/>
  <c r="BL72" i="1"/>
  <c r="BI72" i="1"/>
  <c r="BQ72" i="1" s="1"/>
  <c r="BU72" i="1" s="1"/>
  <c r="BY72" i="1" s="1"/>
  <c r="BH72" i="1"/>
  <c r="BP72" i="1" s="1"/>
  <c r="BT72" i="1" s="1"/>
  <c r="BX72" i="1" s="1"/>
  <c r="BG72" i="1"/>
  <c r="BO72" i="1" s="1"/>
  <c r="BS72" i="1" s="1"/>
  <c r="BW72" i="1" s="1"/>
  <c r="CA72" i="1" s="1"/>
  <c r="BD72" i="1"/>
  <c r="BC72" i="1"/>
  <c r="BB72" i="1"/>
  <c r="BA72" i="1"/>
  <c r="BK72" i="1" s="1"/>
  <c r="AZ72" i="1"/>
  <c r="BJ72" i="1" s="1"/>
  <c r="BR72" i="1" s="1"/>
  <c r="BV72" i="1" s="1"/>
  <c r="BZ72" i="1" s="1"/>
  <c r="AY72" i="1"/>
  <c r="AX72" i="1"/>
  <c r="AW72" i="1"/>
  <c r="AV72" i="1"/>
  <c r="AU72" i="1"/>
  <c r="AT72" i="1"/>
  <c r="AS72" i="1"/>
  <c r="P72" i="1"/>
  <c r="BN71" i="1"/>
  <c r="BM71" i="1"/>
  <c r="BL71" i="1"/>
  <c r="BI71" i="1"/>
  <c r="BQ71" i="1" s="1"/>
  <c r="BH71" i="1"/>
  <c r="BP71" i="1" s="1"/>
  <c r="BG71" i="1"/>
  <c r="BD71" i="1"/>
  <c r="BC71" i="1"/>
  <c r="BB71" i="1"/>
  <c r="BA71" i="1"/>
  <c r="BK71" i="1" s="1"/>
  <c r="AZ71" i="1"/>
  <c r="BJ71" i="1" s="1"/>
  <c r="BR71" i="1" s="1"/>
  <c r="AY71" i="1"/>
  <c r="AX71" i="1"/>
  <c r="AW71" i="1"/>
  <c r="AV71" i="1"/>
  <c r="AU71" i="1"/>
  <c r="AT71" i="1"/>
  <c r="AS71" i="1"/>
  <c r="CF61" i="1"/>
  <c r="CE61" i="1"/>
  <c r="CG61" i="1" s="1"/>
  <c r="CD61" i="1"/>
  <c r="CC61" i="1"/>
  <c r="BN61" i="1"/>
  <c r="BM61" i="1"/>
  <c r="BL61" i="1"/>
  <c r="BI61" i="1"/>
  <c r="BQ61" i="1" s="1"/>
  <c r="BU61" i="1" s="1"/>
  <c r="BY61" i="1" s="1"/>
  <c r="BH61" i="1"/>
  <c r="BP61" i="1" s="1"/>
  <c r="BT61" i="1" s="1"/>
  <c r="BX61" i="1" s="1"/>
  <c r="BG61" i="1"/>
  <c r="BO61" i="1" s="1"/>
  <c r="BS61" i="1" s="1"/>
  <c r="BW61" i="1" s="1"/>
  <c r="CA61" i="1" s="1"/>
  <c r="BD61" i="1"/>
  <c r="BC61" i="1"/>
  <c r="BB61" i="1"/>
  <c r="BA61" i="1"/>
  <c r="BK61" i="1" s="1"/>
  <c r="AZ61" i="1"/>
  <c r="BJ61" i="1" s="1"/>
  <c r="BR61" i="1" s="1"/>
  <c r="BV61" i="1" s="1"/>
  <c r="BZ61" i="1" s="1"/>
  <c r="AY61" i="1"/>
  <c r="AX61" i="1"/>
  <c r="AW61" i="1"/>
  <c r="AV61" i="1"/>
  <c r="AU61" i="1"/>
  <c r="AT61" i="1"/>
  <c r="AS61" i="1"/>
  <c r="I47" i="1"/>
  <c r="BP31" i="1"/>
  <c r="BM31" i="1"/>
  <c r="BL31" i="1"/>
  <c r="BI31" i="1"/>
  <c r="BQ31" i="1" s="1"/>
  <c r="BU22" i="1" s="1"/>
  <c r="BH31" i="1"/>
  <c r="BG31" i="1"/>
  <c r="BD31" i="1"/>
  <c r="BC31" i="1"/>
  <c r="BB31" i="1"/>
  <c r="BA31" i="1"/>
  <c r="BK31" i="1" s="1"/>
  <c r="BO31" i="1" s="1"/>
  <c r="AZ31" i="1"/>
  <c r="BJ31" i="1" s="1"/>
  <c r="BR31" i="1" s="1"/>
  <c r="AY31" i="1"/>
  <c r="AX31" i="1"/>
  <c r="AW31" i="1"/>
  <c r="AV31" i="1"/>
  <c r="AU31" i="1"/>
  <c r="AT31" i="1"/>
  <c r="AS31" i="1"/>
  <c r="CF22" i="1"/>
  <c r="CF130" i="1" s="1"/>
  <c r="CE22" i="1"/>
  <c r="CE130" i="1" s="1"/>
  <c r="CD22" i="1"/>
  <c r="CD130" i="1" s="1"/>
  <c r="CC22" i="1"/>
  <c r="CG22" i="1" s="1"/>
  <c r="CG130" i="1" s="1"/>
  <c r="BT22" i="1"/>
  <c r="BX22" i="1" s="1"/>
  <c r="BX130" i="1" s="1"/>
  <c r="BQ22" i="1"/>
  <c r="BP22" i="1"/>
  <c r="BK22" i="1"/>
  <c r="BO22" i="1" s="1"/>
  <c r="BS22" i="1" s="1"/>
  <c r="BJ22" i="1"/>
  <c r="BR22" i="1" s="1"/>
  <c r="BV22" i="1" s="1"/>
  <c r="I22" i="1"/>
  <c r="I130" i="1" s="1"/>
  <c r="BZ22" i="1" l="1"/>
  <c r="BZ130" i="1" s="1"/>
  <c r="BV130" i="1"/>
  <c r="BO94" i="1"/>
  <c r="BO129" i="1"/>
  <c r="BS129" i="1" s="1"/>
  <c r="BW129" i="1" s="1"/>
  <c r="CA129" i="1" s="1"/>
  <c r="BW22" i="1"/>
  <c r="BS130" i="1"/>
  <c r="BO71" i="1"/>
  <c r="BY22" i="1"/>
  <c r="BY130" i="1" s="1"/>
  <c r="BU130" i="1"/>
  <c r="BO84" i="1"/>
  <c r="BS84" i="1" s="1"/>
  <c r="BW84" i="1" s="1"/>
  <c r="CA84" i="1" s="1"/>
  <c r="BO105" i="1"/>
  <c r="BT130" i="1"/>
  <c r="CC130" i="1"/>
  <c r="CA22" i="1" l="1"/>
  <c r="CA130" i="1" s="1"/>
  <c r="BW130" i="1"/>
</calcChain>
</file>

<file path=xl/sharedStrings.xml><?xml version="1.0" encoding="utf-8"?>
<sst xmlns="http://schemas.openxmlformats.org/spreadsheetml/2006/main" count="608" uniqueCount="293">
  <si>
    <t>PLAN DE ACCIÓN</t>
  </si>
  <si>
    <t>VIGENCIA:</t>
  </si>
  <si>
    <t>ESTADO:</t>
  </si>
  <si>
    <t>Formulación</t>
  </si>
  <si>
    <t>X</t>
  </si>
  <si>
    <t>Ajuste parcial</t>
  </si>
  <si>
    <t>x</t>
  </si>
  <si>
    <t>Ajuste definitivo</t>
  </si>
  <si>
    <t>Seguimiento</t>
  </si>
  <si>
    <t>DEPENDENCIA O ENTIDAD:</t>
  </si>
  <si>
    <t>SECRETARÍA DE EQUIDAD Y PODER POPULAR</t>
  </si>
  <si>
    <t>NOMBRE RESPONSABLE:</t>
  </si>
  <si>
    <t>Fecha de entrega:</t>
  </si>
  <si>
    <t>Cálculos del Avance del período</t>
  </si>
  <si>
    <t>DATOS DEL PROYECTO DE INVERSIÓN, PROGRAMA O ACCIÓN</t>
  </si>
  <si>
    <t>ACTIVIDADES DE GESTIÓN</t>
  </si>
  <si>
    <t>METAS DE PRODUCTOS</t>
  </si>
  <si>
    <t>ALINEACIÓN INSTITUCIONAL</t>
  </si>
  <si>
    <t>AVANCE SIMPLE</t>
  </si>
  <si>
    <t>AVANCE PONDERADO</t>
  </si>
  <si>
    <t>AVANCE PONDERADO DE PROYECTOS</t>
  </si>
  <si>
    <t>AVANCE DE EJECUCIÓN FINANCIERA</t>
  </si>
  <si>
    <t>N°</t>
  </si>
  <si>
    <t>Nombre del Proyecto / Acción</t>
  </si>
  <si>
    <t>Código BPIN</t>
  </si>
  <si>
    <t>Población a beneficiar</t>
  </si>
  <si>
    <t>Localización</t>
  </si>
  <si>
    <t>AVANCE POBLACIÓN BENEFICIARIA</t>
  </si>
  <si>
    <t>AVANCE LOCALIZACIÓN</t>
  </si>
  <si>
    <t>Presupuesto 2025</t>
  </si>
  <si>
    <t>Fuentes de Financiación</t>
  </si>
  <si>
    <t>Presupuesto  por Fuente de Financiación</t>
  </si>
  <si>
    <t>AVANCE EJECUCIÓN PRESUPUESTAL</t>
  </si>
  <si>
    <t>Orden</t>
  </si>
  <si>
    <t>Actividad o Hito</t>
  </si>
  <si>
    <t>Fecha inicio</t>
  </si>
  <si>
    <t>Fecha fin</t>
  </si>
  <si>
    <t>Responsable</t>
  </si>
  <si>
    <t>CUMPLIMIENTO TRIMESTRAL</t>
  </si>
  <si>
    <t>Código</t>
  </si>
  <si>
    <t>Nombre de la Meta</t>
  </si>
  <si>
    <t>Indicador</t>
  </si>
  <si>
    <t>Unidad de Medida</t>
  </si>
  <si>
    <t>Meta Año</t>
  </si>
  <si>
    <t>AVANCE TRIMESTRAL</t>
  </si>
  <si>
    <t>Política MIPG</t>
  </si>
  <si>
    <t>Plan Institucional</t>
  </si>
  <si>
    <t>Avance Población beneficiaria</t>
  </si>
  <si>
    <t>Avance Actividades de Gestión</t>
  </si>
  <si>
    <t>Avance Productos</t>
  </si>
  <si>
    <t>Ponderación Actividades</t>
  </si>
  <si>
    <t>Ponderación Productos</t>
  </si>
  <si>
    <t>Avance Gestión</t>
  </si>
  <si>
    <t>Suma Avance Ponderado</t>
  </si>
  <si>
    <t>Avance promedio Ponderado</t>
  </si>
  <si>
    <t>Avance ponderado Total</t>
  </si>
  <si>
    <t>Avance por Trimestre y Consolidado Anual</t>
  </si>
  <si>
    <t>Tipo</t>
  </si>
  <si>
    <t>Meta</t>
  </si>
  <si>
    <t>I</t>
  </si>
  <si>
    <t>II</t>
  </si>
  <si>
    <t>III</t>
  </si>
  <si>
    <t>IV</t>
  </si>
  <si>
    <t>AÑO</t>
  </si>
  <si>
    <t>“FORTALECIMIENTO DEL SISTEMA DE PARTICIPACIÓN CIUDADANA, LIDERAZGO, PODER POPULAR Y GOBERNANZA EN EL DEPARTAMENTO DEL MAGDALENA”</t>
  </si>
  <si>
    <t>Juventud (14-28 años)</t>
  </si>
  <si>
    <t>Departamento</t>
  </si>
  <si>
    <t>3297</t>
  </si>
  <si>
    <t>Sistema General de Regalías</t>
  </si>
  <si>
    <t>Gestión Precontractual del Proyecto.</t>
  </si>
  <si>
    <t>Poder Popular de la Secretaria de Equidad y Poder Popular</t>
  </si>
  <si>
    <t>Crear (500) Comités Populares para ejercer control y vigilancia de los programas, proyectos y Obras de la Gobernación del Magdalena.</t>
  </si>
  <si>
    <t>Instancias formales y no formales de participación fortalecidas.</t>
  </si>
  <si>
    <t>Número</t>
  </si>
  <si>
    <t>Participación_Ciudadana_en_la_Gestión_Pública</t>
  </si>
  <si>
    <t>Plan Nacional de Desarrollo</t>
  </si>
  <si>
    <t>Gestión Contractual (Contratación Directa y Operador)</t>
  </si>
  <si>
    <t>Otros</t>
  </si>
  <si>
    <t>Convocatoria y conformación de Comités</t>
  </si>
  <si>
    <t>Ejercicio de Control Social</t>
  </si>
  <si>
    <t>Crear (1) red de veeduría ciudadana teniendo en cuenta el enfoque de género.</t>
  </si>
  <si>
    <t>Adultos Mayores</t>
  </si>
  <si>
    <t>Consolidación de Base de datos de las veedurías conformadas, legalizadas y registradas</t>
  </si>
  <si>
    <t>Construcción de herramientas metodológicas para capacitación</t>
  </si>
  <si>
    <t>Mujer (&gt; 17 años)</t>
  </si>
  <si>
    <t xml:space="preserve">Realizar  capacitación en control social a las diferentes Comités y veedurías </t>
  </si>
  <si>
    <t>Implementar (1) estrategia participativa Voluntariado del Cambio.</t>
  </si>
  <si>
    <t>Estrategias de promoción a la participación ciudadana implementadas.</t>
  </si>
  <si>
    <t>Convocatoria a líderes y ciudadanos para participar  como voluntarios en proyectos sociales</t>
  </si>
  <si>
    <t>Participación de voluntarios en actividades comunitarias, jornadas sociales, educativas y ambientales.</t>
  </si>
  <si>
    <t>FORTALECIMIENTO DE LA ATENCIÓN E INCLUSIÓN SOCIAL DE LA POBLACIÓN VULNERABLE A TRAVÉS DE LAS ESTRATEGIAS Y SERVICIOS INSTITUCIONALES DEL DEPARTAMENTO DEL MAGDALENA</t>
  </si>
  <si>
    <t>Recursos propios de libre inversión -ICLD</t>
  </si>
  <si>
    <t>Estructuración del proyecto</t>
  </si>
  <si>
    <t>Secretaria de Equidad y Poder Popular</t>
  </si>
  <si>
    <t>Crear (1) alianza en pro de las poblaciones en el marco del empleo, asociatividad y emprendimiento.</t>
  </si>
  <si>
    <t>Alianzas estratégicas generadas.</t>
  </si>
  <si>
    <t>1</t>
  </si>
  <si>
    <t>Servicio_al_ciudadano</t>
  </si>
  <si>
    <t>#VALUE!</t>
  </si>
  <si>
    <t>#DIV/0!</t>
  </si>
  <si>
    <t>Planificación conjunta de actividades y recursos</t>
  </si>
  <si>
    <t xml:space="preserve">Enlace de Poblaciones (contratista) </t>
  </si>
  <si>
    <t>450203801</t>
  </si>
  <si>
    <t>Poner en Funcionamiento (1) Plan de acción para el Comité Interinstitucional contra la erradicación del Trabajo Infantil</t>
  </si>
  <si>
    <t>Rutas de atención implementadas.</t>
  </si>
  <si>
    <t>Formalización de las alianza mediante la firma de acuerdos de cooperación</t>
  </si>
  <si>
    <t>Ejecución de  programa de capacitación y empleo</t>
  </si>
  <si>
    <t xml:space="preserve">Reactivación y Sesión del Comité Interinstitucional  </t>
  </si>
  <si>
    <t>Implementar (1) estrategia para la consolidación de saberes e historias contados por nuestros abuelos.</t>
  </si>
  <si>
    <t>Servicio de promoción a la participación ciudadana.</t>
  </si>
  <si>
    <t>Diseño e implementación del Plan de Acción</t>
  </si>
  <si>
    <t>Implementación y Seguimiento del Plan de Acción</t>
  </si>
  <si>
    <t>Enlace de Poblaciones (contratista) de Secretaria de Equidad y Poder Popular</t>
  </si>
  <si>
    <t>Elaboración de una estrategia para la confromacion del documento de las memorias: "VEJEZ ANCESTRAL POR EL CAMBIO"</t>
  </si>
  <si>
    <t>Implementar (1) política del Adulto Mayor en el departamento del Magdalena.</t>
  </si>
  <si>
    <t>Documentos de política elaborados.</t>
  </si>
  <si>
    <t>Redacción de documentos técnico con memorias recolectadas</t>
  </si>
  <si>
    <t>Enlace de Población Adulto Mayor (contratista) de Secretaria de Equidad y Poder Popular</t>
  </si>
  <si>
    <t>Realización de talleres municipales para el la recolección de información destinada a actualizar la Política Publica del Adulto Mayor</t>
  </si>
  <si>
    <t>Construcción de documento técnico de Política Pública para la poblacion Adulto Mayor</t>
  </si>
  <si>
    <t>Implementar (1) programa para la capacitación de las organizaciones, consejos y demás colectivos para proyectos de emprendimientos de organizaciones NARP.</t>
  </si>
  <si>
    <t>Documentos de planeación para comunidades NARP realizados.</t>
  </si>
  <si>
    <t>Ruta para el Fortalecimeinto de la creación y formalización de las organizaciones de base en el departamento del Magdalena</t>
  </si>
  <si>
    <t>Enlace de Población NARP (contratista) de Secretaria de Equidad y Poder Popular</t>
  </si>
  <si>
    <t>Formulación del Programa de Emprendimientos productivos para la población NARP del departamento del Magdalena.</t>
  </si>
  <si>
    <t>Articulación con enlaces municipales  reponsables de programas de habitantes de calle</t>
  </si>
  <si>
    <t>Enlace de Población Habitante de Calle  (contratista) de Secretaria de Equidad y Poder Popular</t>
  </si>
  <si>
    <t xml:space="preserve">Implementación de Jornadas de atención Integral Habitantes de Calle </t>
  </si>
  <si>
    <t>Dar asistencia a (150) habitantes de calle en los municipios del departamento para la elaboración e implementación de una política integral de atención.</t>
  </si>
  <si>
    <t>Personas atendidas con oferta institucional.</t>
  </si>
  <si>
    <t>Socialización y difusión de la política pública LGBTIQ+</t>
  </si>
  <si>
    <t>Enlace de Población LGBTIQ+ (contratista) de Secretaria de Equidad y Poder Popular</t>
  </si>
  <si>
    <t>Creación y fortalecimiento de rutas de atención a la población LGBTIQ+</t>
  </si>
  <si>
    <t>Implementar (1) política pública para la comunidad LGBTIQ+.</t>
  </si>
  <si>
    <t>Documentos de evaluación elaborados.</t>
  </si>
  <si>
    <t>Realizar plan de formación laboral y productiva 456 personas  en condición de discapacidad</t>
  </si>
  <si>
    <t>Enlace de Población PCD (funcionaria) de Secretaria de Equidad y Poder Popular</t>
  </si>
  <si>
    <t>Gestión interinstitucional para la formalizaión de la Alianza</t>
  </si>
  <si>
    <t xml:space="preserve">Ejecutar plan para la formación laboral y productiva para (1.200) personas en condición de discapacidad. </t>
  </si>
  <si>
    <t>Personas capacitadas con educación informal.</t>
  </si>
  <si>
    <t>Publicación y/o lanzamiento de la Alianza</t>
  </si>
  <si>
    <t>Realizar una caracterización de la población juvenil emprendedora</t>
  </si>
  <si>
    <t>Enlace de Población Juventud (contratista) de Secretaria de Equidad y Poder Popular</t>
  </si>
  <si>
    <t xml:space="preserve">Suscribir (3) Alianzas por el Cambio para promover la vinculación laboral y capacitación de personas en condición de discapacidad. </t>
  </si>
  <si>
    <t>Eventos realizados.</t>
  </si>
  <si>
    <t>Diseñar estrategia para realizar el acompañamiento de los proyectos productivos (talleres y capacitaciones)</t>
  </si>
  <si>
    <t>Implementación de la estrategia de proyectos productivos juveniles</t>
  </si>
  <si>
    <t>15/30/2025</t>
  </si>
  <si>
    <t>Acompañar la formulación de (50) nuevos proyectos de emprendimientos juveniles.</t>
  </si>
  <si>
    <t>Proyectos productivos formulados.</t>
  </si>
  <si>
    <t>FORTALECIMIENTO DE LA ATENCIÓN E INCLUSIÓN SOCIAL DE LA POBLACIÓN VULNERABLE A TRAVÉS DE LAS ESTRATEGIAS Y SERVICIOS INSTITUCIONALES DEL DEPARTAMENTO DEL MAGDALENA (2)</t>
  </si>
  <si>
    <t>No Aplica</t>
  </si>
  <si>
    <t>N/A</t>
  </si>
  <si>
    <t>Capacidad instalada</t>
  </si>
  <si>
    <t>Revisión y Actualización de la Ruta de Atención</t>
  </si>
  <si>
    <t>Enlace de Población NNA (contratista) de Secretaria de Equidad y Poder Popular</t>
  </si>
  <si>
    <t>Fortalecer (1) ruta para la atención del maltrato infantil en todas sus formas.</t>
  </si>
  <si>
    <t>Numero</t>
  </si>
  <si>
    <t xml:space="preserve">Realizar jornadas de capacitación en medios de comunicacuón y campañas informativas con actores claves </t>
  </si>
  <si>
    <t>Fortalecer (16) espacios legales e interinstitucionales que propendan por la realización plena de derechos NNA.</t>
  </si>
  <si>
    <t>Espacios de participación promovidos.</t>
  </si>
  <si>
    <t>Desarrollarde acercamiento con actores interinstitucionales, con los que se incentive la protección de los derechos de la población NNA</t>
  </si>
  <si>
    <t>Fortalecer (5) escenarios de participación infantil y adolescente.</t>
  </si>
  <si>
    <t>Promover los escenarios de participación infantil y adolescente.</t>
  </si>
  <si>
    <t>Fortalecer (15) comités municipales y departamental de infancia y familia, CIETI o MIAF.</t>
  </si>
  <si>
    <t>Realizar las sesiones de los comités municipales y departamental de infancia y familia, CIETI o MIAF.</t>
  </si>
  <si>
    <t>Poner en funcionamiento (1) Mesa de Infancia, Adolescencia y Familia del departamento del Magdalena.</t>
  </si>
  <si>
    <t>Desarrollar Mesa de Infancia, Adolescencia y Familia del departamento del Magdalena.</t>
  </si>
  <si>
    <t>Fortalecer (1) Gabinete Infantil para la promoción de los derechos de los NNA.</t>
  </si>
  <si>
    <t>Desarrollar sesiones virtuales y presenciales del Gabinete Infantil para la promoción de los derechos de los NNA.</t>
  </si>
  <si>
    <t>Realizar una mesa consultiva con la población NARP para la implementación de la política pública.</t>
  </si>
  <si>
    <t>Realizar (4) mesas consultivas con la población NARP para la implementación de la política pública.</t>
  </si>
  <si>
    <t>Crear una mesa de diálogo y concertación para la población LGBTIQ+ para el ejercicio pleno de derechos y la erradicación de discriminaciones y violencias.</t>
  </si>
  <si>
    <t>Implementar la ruta de atención integral a la población LGBTIQ+.</t>
  </si>
  <si>
    <t>Implementar (1) ruta de atención integral a la población LGBTIQ+.</t>
  </si>
  <si>
    <t>Realizar una campañas en contra de la discriminación y por la protección de los derechos y la dignidad de las personas LGBTIQ+.</t>
  </si>
  <si>
    <t>Realizar (4) campañas en contra de la discriminación y por la protección de los derechos y la dignidad de las personas LGBTIQ+.</t>
  </si>
  <si>
    <t>Estrategias de promoción de la garantía de derechos implementadas.</t>
  </si>
  <si>
    <t>Elaborar documento de la alianza en pro de la asociatividad y formación de los colectivos, organizaciones y demás agremiaciones de la población LGBTIQ+.</t>
  </si>
  <si>
    <t>Realizar (1) alianza en pro de la asociatividad y formación de los colectivos, organizaciones y demás agremiaciones de la población LGBTIQ+.</t>
  </si>
  <si>
    <t>Crear la Asamblea Ciudadana Consultiva Departamental por los derechos LGBTIQ+.</t>
  </si>
  <si>
    <t>Crear (1) Asamblea Ciudadana Consultiva Departamental por los derechos LGBTIQ+.</t>
  </si>
  <si>
    <t xml:space="preserve">Realizar sesion de Comité Departamental de Discapacidad. </t>
  </si>
  <si>
    <t>Enlace de Población con Discapacidad (funcionario) de Secretaria de Equidad y Poder Popular</t>
  </si>
  <si>
    <t>020401901</t>
  </si>
  <si>
    <t xml:space="preserve">Fortalecer (1) Comité Departamental de Discapacidad. </t>
  </si>
  <si>
    <t>Documento de lineamientos técnicos para la incorporación del enfoque diferencial elaborados.</t>
  </si>
  <si>
    <t>FORTALAECIMIENTO DE LA ATENCIÓN E INCLUSIÓN SOCIAL DE LA POBLACIÓN JUVENTUD EN EL DEPARTAMENTO DEL MAGDDALENA</t>
  </si>
  <si>
    <t>Fortalecer la estrategia de atención integral a los jóvenes campesinos.</t>
  </si>
  <si>
    <t xml:space="preserve">Diseñar (4) campañas pedagógicas para fortalecer el derecho a la objeción de consciencia. </t>
  </si>
  <si>
    <t>Diseñar programas de capacitación y fortalecimiento a jovenes rurales</t>
  </si>
  <si>
    <t>01/08/202/</t>
  </si>
  <si>
    <t>Enlace de Juventud (contratista) Secretaria de Equidad y Poder Popular</t>
  </si>
  <si>
    <t>Realizar Convocatoria y/o caracterizacion de los Jovenes Campesinos</t>
  </si>
  <si>
    <t xml:space="preserve">Implementar la política pública para las y los jóvenes. </t>
  </si>
  <si>
    <t>Documentos de lineamientos técnicos en Política y Atención Integral de niños, niñas y adolescentes realizados.</t>
  </si>
  <si>
    <t>Elaborar contendios metodológicos sobre la campaña en torno a los siguientes cuestionamientos: ¿Qué es la objeción de conciencia? ¿Cuáles son los derechos relacionados y como se ejercen?</t>
  </si>
  <si>
    <t>Realizar ruta para la ejecución de la campaña en el departartamento</t>
  </si>
  <si>
    <t>Realizar (4) semanas de la juventud en el departamento (1 por año).</t>
  </si>
  <si>
    <t>Implementar la política pública para los jóvenes</t>
  </si>
  <si>
    <t xml:space="preserve">Realizar el alistamiento logístico y metodológico para la realización de la semana de la juventud. </t>
  </si>
  <si>
    <t>Realizar la semana de la juventud</t>
  </si>
  <si>
    <t>Impulsar la creación o renovación de (30) plataformas de juventudes municipales y una (1) departamental.</t>
  </si>
  <si>
    <t xml:space="preserve">Realizar jornadas de capacitacion con las y los jovenes organizados y no organizados para promover la conformación de las plataformas </t>
  </si>
  <si>
    <t>ADMINISTRACIÓN Y PUESTA EN FUNCIONAMIENTO DEL CENTRO DE VIDA DE EL BANCO PARA LA ATENCIÓN INTEGRAL DEL ADULTO MAYOR EN EL MUNICIPIO DE EL BANCO,  MAGDALENA</t>
  </si>
  <si>
    <t>202500000020553 - PIIP</t>
  </si>
  <si>
    <t xml:space="preserve">El Banco </t>
  </si>
  <si>
    <t>Promoción Poblacional de la Secretaria de Equidad y Poder Popular</t>
  </si>
  <si>
    <t>459903200</t>
  </si>
  <si>
    <t>Implementar (1) estrategia de atención y protección para adultos mayores en los centros de vida día y noche.</t>
  </si>
  <si>
    <t>Documentos de política.</t>
  </si>
  <si>
    <t>Contratación del personal y servicios para la puesta en funcionamiento del centro de vida de El Banco</t>
  </si>
  <si>
    <t xml:space="preserve">Prestar los servicios y atención integral al adulto mayor en el centro de vida de El Banco </t>
  </si>
  <si>
    <t>ADMINISTRACIÓN   Y PUESTA EN FUNCIONAMIENTO DEL CENTRO DE VIDA PARA LA ATENCIÓN INTEGRAL DEL ADULTO MAYOR EN EL MUNICIPIO DE   CHIVOLO, MAGDALEN</t>
  </si>
  <si>
    <t>202500000018900 - PIIP</t>
  </si>
  <si>
    <t>Chivolo</t>
  </si>
  <si>
    <t>Contratación del personal y servicios para la puesta en funcionamiento del centro de vida de Chivolo</t>
  </si>
  <si>
    <t>Prestar los servicios y atención integral al adulto mayor en el centro de vida de Chivolo</t>
  </si>
  <si>
    <t>ADMINISTRACIÓN   Y PUESTA EN FUNCIONAMIENTO DEL CENTRO DE VIDA PARA LA ATENCIÓN INTEGRAL DEL ADULTO MAYOR EN EL MUNICIPIO  GUAMAL, MAGDALENA”</t>
  </si>
  <si>
    <t>202500000017423 - PIIP</t>
  </si>
  <si>
    <t xml:space="preserve">Guamal </t>
  </si>
  <si>
    <t xml:space="preserve"> Implementar (1) estrategia de atención y protección para adultos mayores en los centros de vida día y noche</t>
  </si>
  <si>
    <t>Contratación del personal y servicios para la puesta en funcionamiento del centro de vida de Guamal</t>
  </si>
  <si>
    <t>Prestar los servicios y atención integral al adulto mayor en el centro de vida de Guamal</t>
  </si>
  <si>
    <t>APOYAR EN LA RECUPERACIÓN AMBIENTAL Y CULTURAL DE UN PREDIO PARA EL RESGUARDO INDÍGENAS DEL DEPARTAMENTO DEL MAGDALENA</t>
  </si>
  <si>
    <t>Indígenas</t>
  </si>
  <si>
    <t>Sábanas de San Ángel, Santa Marta, Fundación, Ciénaga</t>
  </si>
  <si>
    <t xml:space="preserve">Organización y Planificación </t>
  </si>
  <si>
    <t>Enlace Indígena Profesional Especializado Secretaría de Equidad</t>
  </si>
  <si>
    <t>Adquirir (4) predios para resguardos indígenas.</t>
  </si>
  <si>
    <t>Servicio de apoyo financiero para la formalización de la propiedad.</t>
  </si>
  <si>
    <t xml:space="preserve">Contratación del Personal </t>
  </si>
  <si>
    <t xml:space="preserve">Levantamiento Topográfico </t>
  </si>
  <si>
    <t xml:space="preserve">Estudio del Titulo </t>
  </si>
  <si>
    <t>Avalúo de Predio</t>
  </si>
  <si>
    <t xml:space="preserve"> ASISTENCIA TÉCNICA PARA LA CONSTRUCCIÓN PARTICIPATIVA DEL PLAN DE VIDA DEL PUEBLO INDÍGENA DEL DEPARTAMENTO DEL MAGDALENA</t>
  </si>
  <si>
    <t>Fundación, Aracataca, Ciénaga, Santa Marta, Sábanas de San Ángel</t>
  </si>
  <si>
    <t>Enlace Indígena, Profesional Especializado Secretaría de Equidad</t>
  </si>
  <si>
    <t>450202202</t>
  </si>
  <si>
    <t>Apoyar la revisión de (4) Planes de Vida de las comunidades Kogui, Wiwa,  Arhuaco y Chimila.</t>
  </si>
  <si>
    <t>Comunidades indígenas asistidas técnicamente.</t>
  </si>
  <si>
    <t>Gestión de Contratación a Operador</t>
  </si>
  <si>
    <t>Socialización del proyecto plan de vida con los interesados</t>
  </si>
  <si>
    <t>Diagnóstico de problemas y necesidades</t>
  </si>
  <si>
    <t xml:space="preserve">Generación de alternativas </t>
  </si>
  <si>
    <t xml:space="preserve">IMPLEMENTACIÓN DEL PROGRAMA FERIAS DE LA EQUIDAD 	Y UNIDADES MÓVILES EN EL DEPARTAMENTO DEL MAGDALENA </t>
  </si>
  <si>
    <t>202500000016819 - PIIP</t>
  </si>
  <si>
    <t>Pobres</t>
  </si>
  <si>
    <t>Realizar (116) Ferias de la Equidad.</t>
  </si>
  <si>
    <t>Espacios de integración de oferta pública generados.</t>
  </si>
  <si>
    <t xml:space="preserve"> Secretaria de Equidad y Poder Popular</t>
  </si>
  <si>
    <t>Planificacion y ejecucion del cronograma y ruta de atencion de la Feria de la Equidad</t>
  </si>
  <si>
    <t xml:space="preserve">Cohesión Territorial (contratista) de la Secretaría de Equidad y Poder Popular </t>
  </si>
  <si>
    <t>Realizar (60) jornadas en prevención de uso, utilización, reclutamiento y violencia sexual contra NNAJ, en el marco de las Ferias de la Equidad.</t>
  </si>
  <si>
    <t>Convocatoria y socialización de Oferta de las ferias con la Comunidad</t>
  </si>
  <si>
    <t xml:space="preserve">Realización de las Ferias de la Equidad </t>
  </si>
  <si>
    <t>Realizar la atención a familias con el apoyo de las entidades participantes.</t>
  </si>
  <si>
    <t>Enlace NNA (contratista) de la Secretaría de Equidad y Poder Popular</t>
  </si>
  <si>
    <t>Realizar (116) jornadas de atención a familias en el marco de las Ferias de la Equidad.</t>
  </si>
  <si>
    <t>Estructurar un modelo de jornada con actividades ludicas, pedagogicas y de sensibilización.</t>
  </si>
  <si>
    <t>Realizar jornadas en prevención de uso, utilización, reclutamiento y violencia sexual contra NNAJ, en el marco de las Ferias de la Equidad.</t>
  </si>
  <si>
    <t>Organización del  plan de acción de la ludoteca móvil 2025</t>
  </si>
  <si>
    <t>330112700</t>
  </si>
  <si>
    <t>Poner en funcionamiento (1) ludoteca móvil que incluya atención a NNA.</t>
  </si>
  <si>
    <t xml:space="preserve">Ludoteca en funcionamiento </t>
  </si>
  <si>
    <t>Desarrollar jornadas de implementación de la ludoteca móvil</t>
  </si>
  <si>
    <t xml:space="preserve"> DESARROLLO DE OBRAS MENORES PARA EL CAMBIO CON PARTICIPACIÓN POPULAR EN EL DEPARTAMENTO</t>
  </si>
  <si>
    <t>Víctimas</t>
  </si>
  <si>
    <t>Ciénaga, Puebliviejo,  Zona Bananera, Guamal, El Banco, Algarrobo, Ariguaní, San Sebastián de Buenavista, Cerro de San Antonio, Plato, Pivijay</t>
  </si>
  <si>
    <t>Inicio de obras y ejecución del primer desembolso 50% (1ra Fase)</t>
  </si>
  <si>
    <t>Cohesión Territoriall de la Secretaria de Equidad y Poder Popular</t>
  </si>
  <si>
    <t>400201300</t>
  </si>
  <si>
    <t>Realizar (375) obras menores a través de convenios con la juntas de acción comunales en el Magdalena.</t>
  </si>
  <si>
    <t>Proyectos apoyados financieramente en Mejoramiento Integral de Barrios.</t>
  </si>
  <si>
    <t>Revisión de los soportes contables de la ejecución del 50% de dinero, elaboración de segundas cuentas de cobro y desembolso del 40% (1ra Fase)</t>
  </si>
  <si>
    <t>Infancia</t>
  </si>
  <si>
    <t>Revisión de los soportes contables de la ejecución del 40% de dinero, revisión de la totalidad de la ejecución de la obra menor  y desembolso del 10% restante (1ra Fase)</t>
  </si>
  <si>
    <t xml:space="preserve"> DESARROLLO DE OBRAS MENORES PARA EL CAMBIO CON PARTICIPACIÓN POPULAR EN EL DEPARTAMENTO DEL MAGDALENA</t>
  </si>
  <si>
    <t>Estructuración del proyecto (Fase 2)</t>
  </si>
  <si>
    <t>Gestión Precontractual del Proyecto (Fase 2)</t>
  </si>
  <si>
    <t>Gestión Contractual (Contratación Directa y Operador) (Fase 2)</t>
  </si>
  <si>
    <t>FORTALECIMIENTO DEL SERVICIO DE PROMOCIÓN A LA PARTCIPACIÓN CIUDADANA EN EL DEPARTAMENTO DEL MAGDALENA</t>
  </si>
  <si>
    <t>0</t>
  </si>
  <si>
    <t>Estructuración del Proyecto</t>
  </si>
  <si>
    <t>15/17/2025</t>
  </si>
  <si>
    <t>Realizar (40) asambleas populares municipales para la socialización de proyectos en el territorio</t>
  </si>
  <si>
    <t xml:space="preserve"> FORTALECIMIENTO DE LA ESCUELA DE FORMACIÓN EN LIDERAZGO POLÍTICO Y SOCIAL DEL DEPARTAMENTO DEL MAGDALENA</t>
  </si>
  <si>
    <t>Contratación del personal y servicios para la puesta en funcionamiento de la Escuela de Formación</t>
  </si>
  <si>
    <t>450100300</t>
  </si>
  <si>
    <t>Crear y poner en funcionamiento (1) escuela de formación en liderazgo político, social y comunitario para la participación y poder popular, con enfoque de género.</t>
  </si>
  <si>
    <t>Escuelas territoriales de convivencia creadas en las regiones.</t>
  </si>
  <si>
    <t>Poner en funcionamiento la escuela de formación en liderazgo político, social y comunitario para la participación y poder popular, con enfoque de género.</t>
  </si>
  <si>
    <t>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</si>
</sst>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-&quot;$&quot;\ * #,##0.00_-;\-&quot;$&quot;\ * #,##0.00_-;_-&quot;$&quot;\ * &quot;-&quot;??_-;_-@"/>
    <numFmt numFmtId="166" formatCode="_-&quot;$&quot;\ * #,##0.00_-;\-&quot;$&quot;\ * #,##0.00_-;_-&quot;$&quot;\ * &quot;-&quot;??_-;_-@_-"/>
    <numFmt numFmtId="167" formatCode="d/m/yyyy"/>
    <numFmt numFmtId="168" formatCode="&quot;$&quot;\ #,##0;[Red]\-&quot;$&quot;\ #,##0"/>
    <numFmt numFmtId="169" formatCode="_-&quot;$&quot;\ * #,##0_-;\-&quot;$&quot;\ * #,##0_-;_-&quot;$&quot;\ * &quot;-&quot;??_-;_-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1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0"/>
      <name val="Arial Narrow"/>
      <family val="2"/>
    </font>
    <font>
      <b/>
      <sz val="16"/>
      <color theme="1"/>
      <name val="Arial Narrow"/>
      <family val="2"/>
    </font>
    <font>
      <b/>
      <sz val="14"/>
      <color theme="0"/>
      <name val="Arial Narrow"/>
      <family val="2"/>
    </font>
    <font>
      <sz val="11"/>
      <color theme="1"/>
      <name val="Calibri"/>
      <family val="2"/>
    </font>
    <font>
      <b/>
      <sz val="11"/>
      <color theme="0"/>
      <name val="Arial Narrow"/>
      <family val="2"/>
    </font>
    <font>
      <sz val="10"/>
      <color theme="1"/>
      <name val="Arial Narrow"/>
      <family val="2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14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theme="5"/>
        <bgColor theme="5"/>
      </patternFill>
    </fill>
    <fill>
      <patternFill patternType="solid">
        <fgColor rgb="FFB8CCE4"/>
        <bgColor rgb="FFB8CCE4"/>
      </patternFill>
    </fill>
    <fill>
      <patternFill patternType="solid">
        <fgColor theme="4"/>
        <bgColor theme="4"/>
      </patternFill>
    </fill>
    <fill>
      <patternFill patternType="solid">
        <fgColor rgb="FFC2D69B"/>
        <bgColor rgb="FFC2D69B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rgb="FF95B3D7"/>
        <bgColor rgb="FF95B3D7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rgb="FFBFBFBF"/>
        <bgColor rgb="FFBFBFBF"/>
      </patternFill>
    </fill>
  </fills>
  <borders count="16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8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Border="1" applyAlignment="1">
      <alignment horizontal="center" vertical="center" wrapText="1"/>
    </xf>
    <xf numFmtId="0" fontId="3" fillId="0" borderId="13" xfId="0" applyFont="1" applyBorder="1"/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9" xfId="0" applyFont="1" applyBorder="1"/>
    <xf numFmtId="0" fontId="5" fillId="0" borderId="6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6" fillId="0" borderId="22" xfId="0" applyFont="1" applyBorder="1" applyAlignment="1">
      <alignment horizontal="center" vertical="center" wrapText="1"/>
    </xf>
    <xf numFmtId="0" fontId="3" fillId="0" borderId="23" xfId="0" applyFont="1" applyBorder="1"/>
    <xf numFmtId="0" fontId="5" fillId="0" borderId="24" xfId="0" applyFont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6" fillId="0" borderId="27" xfId="0" applyFont="1" applyBorder="1" applyAlignment="1">
      <alignment horizontal="center" vertical="center" wrapText="1"/>
    </xf>
    <xf numFmtId="0" fontId="3" fillId="0" borderId="28" xfId="0" applyFont="1" applyBorder="1"/>
    <xf numFmtId="14" fontId="5" fillId="0" borderId="29" xfId="0" applyNumberFormat="1" applyFont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/>
    <xf numFmtId="0" fontId="5" fillId="0" borderId="35" xfId="0" applyFont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38" xfId="0" applyFont="1" applyBorder="1"/>
    <xf numFmtId="0" fontId="5" fillId="0" borderId="17" xfId="0" applyFont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9" xfId="0" applyFont="1" applyFill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40" xfId="0" applyFont="1" applyBorder="1"/>
    <xf numFmtId="0" fontId="5" fillId="0" borderId="39" xfId="0" applyFont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3" fillId="10" borderId="25" xfId="0" applyFont="1" applyFill="1" applyBorder="1"/>
    <xf numFmtId="0" fontId="3" fillId="10" borderId="26" xfId="0" applyFont="1" applyFill="1" applyBorder="1"/>
    <xf numFmtId="0" fontId="12" fillId="0" borderId="4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1" fillId="0" borderId="42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16" xfId="0" applyFont="1" applyBorder="1"/>
    <xf numFmtId="0" fontId="11" fillId="0" borderId="11" xfId="0" applyFont="1" applyBorder="1"/>
    <xf numFmtId="0" fontId="11" fillId="0" borderId="17" xfId="0" applyFont="1" applyBorder="1"/>
    <xf numFmtId="0" fontId="5" fillId="0" borderId="4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13" xfId="0" applyFont="1" applyBorder="1"/>
    <xf numFmtId="0" fontId="11" fillId="0" borderId="17" xfId="0" applyFont="1" applyBorder="1" applyAlignment="1">
      <alignment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1" fillId="0" borderId="48" xfId="0" applyFont="1" applyBorder="1"/>
    <xf numFmtId="0" fontId="5" fillId="0" borderId="48" xfId="0" applyFont="1" applyBorder="1" applyAlignment="1">
      <alignment horizontal="center" vertical="center" wrapText="1"/>
    </xf>
    <xf numFmtId="0" fontId="5" fillId="13" borderId="32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4" fillId="0" borderId="51" xfId="0" applyNumberFormat="1" applyFont="1" applyBorder="1" applyAlignment="1">
      <alignment horizontal="center" vertical="center"/>
    </xf>
    <xf numFmtId="1" fontId="4" fillId="0" borderId="52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left" vertical="center" wrapText="1"/>
    </xf>
    <xf numFmtId="164" fontId="4" fillId="0" borderId="49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49" fontId="4" fillId="0" borderId="53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/>
    </xf>
    <xf numFmtId="165" fontId="4" fillId="0" borderId="55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165" fontId="4" fillId="0" borderId="56" xfId="0" applyNumberFormat="1" applyFont="1" applyBorder="1" applyAlignment="1">
      <alignment horizontal="center" vertical="center"/>
    </xf>
    <xf numFmtId="166" fontId="4" fillId="0" borderId="57" xfId="1" applyFont="1" applyBorder="1" applyAlignment="1">
      <alignment horizontal="center" vertical="center"/>
    </xf>
    <xf numFmtId="165" fontId="4" fillId="0" borderId="49" xfId="0" applyNumberFormat="1" applyFont="1" applyBorder="1" applyAlignment="1">
      <alignment horizontal="center" vertical="center"/>
    </xf>
    <xf numFmtId="165" fontId="4" fillId="0" borderId="53" xfId="0" applyNumberFormat="1" applyFont="1" applyBorder="1" applyAlignment="1">
      <alignment horizontal="center" vertical="center"/>
    </xf>
    <xf numFmtId="165" fontId="4" fillId="0" borderId="54" xfId="0" applyNumberFormat="1" applyFont="1" applyBorder="1" applyAlignment="1">
      <alignment horizontal="center" vertical="center"/>
    </xf>
    <xf numFmtId="49" fontId="4" fillId="0" borderId="58" xfId="0" applyNumberFormat="1" applyFont="1" applyBorder="1" applyAlignment="1">
      <alignment horizontal="left" vertical="center"/>
    </xf>
    <xf numFmtId="1" fontId="4" fillId="0" borderId="59" xfId="0" applyNumberFormat="1" applyFont="1" applyBorder="1" applyAlignment="1">
      <alignment horizontal="center" vertical="center" wrapText="1"/>
    </xf>
    <xf numFmtId="164" fontId="4" fillId="0" borderId="49" xfId="0" applyNumberFormat="1" applyFont="1" applyBorder="1" applyAlignment="1">
      <alignment vertical="center" wrapText="1"/>
    </xf>
    <xf numFmtId="167" fontId="4" fillId="0" borderId="49" xfId="0" applyNumberFormat="1" applyFont="1" applyBorder="1" applyAlignment="1">
      <alignment horizontal="right" vertical="center" wrapText="1"/>
    </xf>
    <xf numFmtId="49" fontId="4" fillId="0" borderId="49" xfId="0" applyNumberFormat="1" applyFont="1" applyBorder="1" applyAlignment="1">
      <alignment horizontal="left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60" xfId="0" applyNumberFormat="1" applyFont="1" applyBorder="1" applyAlignment="1">
      <alignment horizontal="left" vertical="center" wrapText="1"/>
    </xf>
    <xf numFmtId="0" fontId="11" fillId="14" borderId="61" xfId="0" applyFont="1" applyFill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3" xfId="0" applyFont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59" xfId="0" applyFont="1" applyBorder="1" applyAlignment="1">
      <alignment horizontal="center" vertical="center" wrapText="1"/>
    </xf>
    <xf numFmtId="49" fontId="4" fillId="0" borderId="65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10" fontId="4" fillId="0" borderId="42" xfId="0" applyNumberFormat="1" applyFont="1" applyBorder="1" applyAlignment="1">
      <alignment vertical="center" wrapText="1"/>
    </xf>
    <xf numFmtId="10" fontId="4" fillId="0" borderId="11" xfId="0" applyNumberFormat="1" applyFont="1" applyBorder="1" applyAlignment="1">
      <alignment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10" fontId="4" fillId="0" borderId="42" xfId="0" applyNumberFormat="1" applyFont="1" applyBorder="1" applyAlignment="1">
      <alignment horizontal="center" vertical="center" wrapText="1"/>
    </xf>
    <xf numFmtId="10" fontId="4" fillId="0" borderId="17" xfId="0" applyNumberFormat="1" applyFont="1" applyBorder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0" fontId="4" fillId="0" borderId="66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/>
    </xf>
    <xf numFmtId="1" fontId="4" fillId="0" borderId="67" xfId="0" applyNumberFormat="1" applyFont="1" applyBorder="1" applyAlignment="1">
      <alignment horizontal="center" vertical="center"/>
    </xf>
    <xf numFmtId="49" fontId="4" fillId="0" borderId="68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/>
    </xf>
    <xf numFmtId="166" fontId="4" fillId="0" borderId="67" xfId="1" applyFont="1" applyBorder="1" applyAlignment="1">
      <alignment horizontal="center" vertical="center"/>
    </xf>
    <xf numFmtId="165" fontId="4" fillId="0" borderId="70" xfId="0" applyNumberFormat="1" applyFont="1" applyBorder="1" applyAlignment="1">
      <alignment horizontal="center" vertical="center"/>
    </xf>
    <xf numFmtId="165" fontId="4" fillId="0" borderId="71" xfId="0" applyNumberFormat="1" applyFont="1" applyBorder="1" applyAlignment="1">
      <alignment horizontal="center" vertical="center"/>
    </xf>
    <xf numFmtId="1" fontId="4" fillId="0" borderId="57" xfId="0" applyNumberFormat="1" applyFont="1" applyBorder="1" applyAlignment="1">
      <alignment horizontal="center" vertical="center" wrapText="1"/>
    </xf>
    <xf numFmtId="0" fontId="11" fillId="14" borderId="72" xfId="0" applyFont="1" applyFill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49" fontId="4" fillId="0" borderId="70" xfId="0" applyNumberFormat="1" applyFont="1" applyBorder="1" applyAlignment="1">
      <alignment horizontal="center" vertical="center"/>
    </xf>
    <xf numFmtId="164" fontId="4" fillId="0" borderId="73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10" fontId="5" fillId="0" borderId="41" xfId="0" applyNumberFormat="1" applyFont="1" applyBorder="1" applyAlignment="1">
      <alignment horizontal="center" vertical="center" wrapText="1"/>
    </xf>
    <xf numFmtId="0" fontId="11" fillId="14" borderId="74" xfId="0" applyFont="1" applyFill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164" fontId="4" fillId="0" borderId="75" xfId="0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49" fontId="4" fillId="0" borderId="53" xfId="0" applyNumberFormat="1" applyFont="1" applyBorder="1" applyAlignment="1">
      <alignment horizontal="left" vertical="center" wrapText="1"/>
    </xf>
    <xf numFmtId="164" fontId="4" fillId="0" borderId="53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165" fontId="4" fillId="0" borderId="77" xfId="0" applyNumberFormat="1" applyFont="1" applyBorder="1" applyAlignment="1">
      <alignment horizontal="center" vertical="center"/>
    </xf>
    <xf numFmtId="166" fontId="4" fillId="0" borderId="78" xfId="1" applyFont="1" applyBorder="1" applyAlignment="1">
      <alignment horizontal="center" vertical="center"/>
    </xf>
    <xf numFmtId="165" fontId="4" fillId="0" borderId="79" xfId="0" applyNumberFormat="1" applyFont="1" applyBorder="1" applyAlignment="1">
      <alignment horizontal="center" vertical="center"/>
    </xf>
    <xf numFmtId="165" fontId="4" fillId="0" borderId="80" xfId="0" applyNumberFormat="1" applyFont="1" applyBorder="1" applyAlignment="1">
      <alignment horizontal="center" vertical="center"/>
    </xf>
    <xf numFmtId="165" fontId="4" fillId="0" borderId="81" xfId="0" applyNumberFormat="1" applyFont="1" applyBorder="1" applyAlignment="1">
      <alignment horizontal="center" vertical="center"/>
    </xf>
    <xf numFmtId="1" fontId="4" fillId="0" borderId="82" xfId="0" applyNumberFormat="1" applyFont="1" applyBorder="1" applyAlignment="1">
      <alignment horizontal="center" vertical="center" wrapText="1"/>
    </xf>
    <xf numFmtId="164" fontId="4" fillId="0" borderId="80" xfId="0" applyNumberFormat="1" applyFont="1" applyBorder="1" applyAlignment="1">
      <alignment vertical="center" wrapText="1"/>
    </xf>
    <xf numFmtId="167" fontId="4" fillId="0" borderId="80" xfId="0" applyNumberFormat="1" applyFont="1" applyBorder="1" applyAlignment="1">
      <alignment horizontal="right" vertical="center" wrapText="1"/>
    </xf>
    <xf numFmtId="167" fontId="4" fillId="0" borderId="83" xfId="0" applyNumberFormat="1" applyFont="1" applyBorder="1" applyAlignment="1">
      <alignment horizontal="right" vertical="center" wrapText="1"/>
    </xf>
    <xf numFmtId="49" fontId="4" fillId="0" borderId="80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84" xfId="0" applyNumberFormat="1" applyFont="1" applyBorder="1" applyAlignment="1">
      <alignment horizontal="center" vertical="center" wrapText="1"/>
    </xf>
    <xf numFmtId="49" fontId="4" fillId="0" borderId="85" xfId="0" applyNumberFormat="1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49" fontId="4" fillId="0" borderId="80" xfId="0" applyNumberFormat="1" applyFont="1" applyBorder="1" applyAlignment="1">
      <alignment horizontal="center" vertical="center"/>
    </xf>
    <xf numFmtId="164" fontId="4" fillId="0" borderId="87" xfId="0" applyNumberFormat="1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49" fontId="4" fillId="0" borderId="88" xfId="0" applyNumberFormat="1" applyFont="1" applyBorder="1" applyAlignment="1">
      <alignment horizontal="center" vertical="center" wrapText="1"/>
    </xf>
    <xf numFmtId="1" fontId="4" fillId="0" borderId="89" xfId="0" applyNumberFormat="1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1" fontId="4" fillId="0" borderId="91" xfId="0" applyNumberFormat="1" applyFont="1" applyBorder="1" applyAlignment="1">
      <alignment horizontal="center" vertical="center"/>
    </xf>
    <xf numFmtId="49" fontId="4" fillId="0" borderId="91" xfId="0" applyNumberFormat="1" applyFont="1" applyBorder="1" applyAlignment="1">
      <alignment horizontal="center" vertical="center" wrapText="1"/>
    </xf>
    <xf numFmtId="3" fontId="4" fillId="15" borderId="91" xfId="0" applyNumberFormat="1" applyFont="1" applyFill="1" applyBorder="1" applyAlignment="1">
      <alignment horizontal="center" vertical="center" wrapText="1"/>
    </xf>
    <xf numFmtId="49" fontId="4" fillId="0" borderId="92" xfId="0" applyNumberFormat="1" applyFont="1" applyBorder="1" applyAlignment="1">
      <alignment horizontal="center" vertical="center"/>
    </xf>
    <xf numFmtId="49" fontId="4" fillId="0" borderId="91" xfId="0" applyNumberFormat="1" applyFont="1" applyBorder="1" applyAlignment="1">
      <alignment horizontal="center" vertical="center"/>
    </xf>
    <xf numFmtId="165" fontId="4" fillId="0" borderId="90" xfId="0" applyNumberFormat="1" applyFont="1" applyBorder="1" applyAlignment="1">
      <alignment horizontal="center" vertical="center"/>
    </xf>
    <xf numFmtId="49" fontId="4" fillId="0" borderId="93" xfId="0" applyNumberFormat="1" applyFont="1" applyBorder="1" applyAlignment="1">
      <alignment horizontal="center" vertical="center" wrapText="1"/>
    </xf>
    <xf numFmtId="165" fontId="4" fillId="0" borderId="94" xfId="0" applyNumberFormat="1" applyFont="1" applyBorder="1" applyAlignment="1">
      <alignment horizontal="center" vertical="center"/>
    </xf>
    <xf numFmtId="166" fontId="4" fillId="0" borderId="92" xfId="1" applyFont="1" applyBorder="1" applyAlignment="1">
      <alignment horizontal="center" vertical="center"/>
    </xf>
    <xf numFmtId="165" fontId="4" fillId="0" borderId="92" xfId="0" applyNumberFormat="1" applyFont="1" applyBorder="1" applyAlignment="1">
      <alignment horizontal="center" vertical="center"/>
    </xf>
    <xf numFmtId="1" fontId="4" fillId="0" borderId="76" xfId="0" applyNumberFormat="1" applyFont="1" applyBorder="1" applyAlignment="1">
      <alignment horizontal="center" vertical="center" wrapText="1"/>
    </xf>
    <xf numFmtId="164" fontId="4" fillId="0" borderId="68" xfId="0" applyNumberFormat="1" applyFont="1" applyBorder="1" applyAlignment="1">
      <alignment vertical="center" wrapText="1"/>
    </xf>
    <xf numFmtId="167" fontId="4" fillId="0" borderId="68" xfId="0" applyNumberFormat="1" applyFont="1" applyBorder="1" applyAlignment="1">
      <alignment horizontal="right" vertical="center" wrapText="1"/>
    </xf>
    <xf numFmtId="167" fontId="4" fillId="0" borderId="69" xfId="0" applyNumberFormat="1" applyFont="1" applyBorder="1" applyAlignment="1">
      <alignment horizontal="right" vertical="center" wrapText="1"/>
    </xf>
    <xf numFmtId="49" fontId="4" fillId="0" borderId="68" xfId="0" applyNumberFormat="1" applyFont="1" applyBorder="1" applyAlignment="1">
      <alignment horizontal="left" vertical="center" wrapText="1"/>
    </xf>
    <xf numFmtId="49" fontId="4" fillId="0" borderId="91" xfId="0" applyNumberFormat="1" applyFont="1" applyBorder="1" applyAlignment="1">
      <alignment horizontal="center" vertical="center" wrapText="1"/>
    </xf>
    <xf numFmtId="49" fontId="4" fillId="0" borderId="68" xfId="0" applyNumberFormat="1" applyFont="1" applyBorder="1" applyAlignment="1">
      <alignment horizontal="center" vertical="center" wrapText="1"/>
    </xf>
    <xf numFmtId="49" fontId="4" fillId="0" borderId="95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left" vertical="center" wrapText="1"/>
    </xf>
    <xf numFmtId="49" fontId="4" fillId="0" borderId="76" xfId="0" applyNumberFormat="1" applyFont="1" applyBorder="1" applyAlignment="1">
      <alignment horizontal="center" vertical="center"/>
    </xf>
    <xf numFmtId="49" fontId="4" fillId="0" borderId="75" xfId="0" applyNumberFormat="1" applyFont="1" applyBorder="1" applyAlignment="1">
      <alignment horizontal="center" vertical="center"/>
    </xf>
    <xf numFmtId="49" fontId="4" fillId="0" borderId="89" xfId="0" applyNumberFormat="1" applyFont="1" applyBorder="1" applyAlignment="1">
      <alignment horizontal="center" vertical="center" wrapText="1"/>
    </xf>
    <xf numFmtId="49" fontId="4" fillId="0" borderId="95" xfId="0" applyNumberFormat="1" applyFont="1" applyBorder="1" applyAlignment="1">
      <alignment horizontal="center" vertical="center" wrapText="1"/>
    </xf>
    <xf numFmtId="10" fontId="4" fillId="0" borderId="96" xfId="0" applyNumberFormat="1" applyFont="1" applyBorder="1" applyAlignment="1">
      <alignment vertical="center" wrapText="1"/>
    </xf>
    <xf numFmtId="10" fontId="4" fillId="0" borderId="19" xfId="0" applyNumberFormat="1" applyFont="1" applyBorder="1" applyAlignment="1">
      <alignment vertical="center" wrapText="1"/>
    </xf>
    <xf numFmtId="10" fontId="4" fillId="0" borderId="19" xfId="0" applyNumberFormat="1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10" fontId="5" fillId="0" borderId="63" xfId="0" applyNumberFormat="1" applyFont="1" applyBorder="1" applyAlignment="1">
      <alignment horizontal="center" vertical="center" wrapText="1"/>
    </xf>
    <xf numFmtId="0" fontId="4" fillId="0" borderId="9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98" xfId="0" applyNumberFormat="1" applyFont="1" applyBorder="1" applyAlignment="1">
      <alignment horizontal="center" vertical="center" wrapText="1"/>
    </xf>
    <xf numFmtId="1" fontId="4" fillId="0" borderId="49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 wrapText="1"/>
    </xf>
    <xf numFmtId="0" fontId="4" fillId="15" borderId="49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49" fontId="4" fillId="0" borderId="99" xfId="0" applyNumberFormat="1" applyFont="1" applyBorder="1" applyAlignment="1">
      <alignment horizontal="center" vertical="center" wrapText="1"/>
    </xf>
    <xf numFmtId="165" fontId="4" fillId="0" borderId="100" xfId="0" applyNumberFormat="1" applyFont="1" applyBorder="1" applyAlignment="1">
      <alignment horizontal="center" vertical="center"/>
    </xf>
    <xf numFmtId="166" fontId="4" fillId="0" borderId="70" xfId="1" applyFont="1" applyBorder="1" applyAlignment="1">
      <alignment horizontal="center" vertical="center"/>
    </xf>
    <xf numFmtId="49" fontId="4" fillId="0" borderId="65" xfId="0" applyNumberFormat="1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49" fontId="4" fillId="0" borderId="65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49" fontId="4" fillId="0" borderId="98" xfId="0" applyNumberFormat="1" applyFont="1" applyBorder="1" applyAlignment="1">
      <alignment horizontal="center" vertical="center" wrapText="1"/>
    </xf>
    <xf numFmtId="10" fontId="4" fillId="0" borderId="101" xfId="0" applyNumberFormat="1" applyFont="1" applyBorder="1" applyAlignment="1">
      <alignment vertical="center" wrapText="1"/>
    </xf>
    <xf numFmtId="10" fontId="4" fillId="0" borderId="38" xfId="0" applyNumberFormat="1" applyFont="1" applyBorder="1" applyAlignment="1">
      <alignment vertical="center" wrapText="1"/>
    </xf>
    <xf numFmtId="10" fontId="4" fillId="0" borderId="38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65" xfId="0" applyNumberFormat="1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14" fontId="0" fillId="0" borderId="49" xfId="0" applyNumberFormat="1" applyBorder="1" applyAlignment="1">
      <alignment vertical="center"/>
    </xf>
    <xf numFmtId="14" fontId="1" fillId="0" borderId="49" xfId="0" applyNumberFormat="1" applyFont="1" applyBorder="1" applyAlignment="1">
      <alignment vertical="center"/>
    </xf>
    <xf numFmtId="0" fontId="11" fillId="0" borderId="57" xfId="0" applyFont="1" applyBorder="1" applyAlignment="1">
      <alignment horizontal="center" vertical="center" wrapText="1"/>
    </xf>
    <xf numFmtId="10" fontId="4" fillId="0" borderId="102" xfId="0" applyNumberFormat="1" applyFont="1" applyBorder="1" applyAlignment="1">
      <alignment vertical="center" wrapText="1"/>
    </xf>
    <xf numFmtId="10" fontId="4" fillId="0" borderId="23" xfId="0" applyNumberFormat="1" applyFont="1" applyBorder="1" applyAlignment="1">
      <alignment vertical="center" wrapText="1"/>
    </xf>
    <xf numFmtId="10" fontId="4" fillId="0" borderId="23" xfId="0" applyNumberFormat="1" applyFont="1" applyBorder="1" applyAlignment="1">
      <alignment horizontal="center" vertical="center" wrapText="1"/>
    </xf>
    <xf numFmtId="10" fontId="4" fillId="0" borderId="103" xfId="0" applyNumberFormat="1" applyFont="1" applyBorder="1" applyAlignment="1">
      <alignment horizontal="center" vertical="center" wrapText="1"/>
    </xf>
    <xf numFmtId="9" fontId="4" fillId="0" borderId="103" xfId="0" applyNumberFormat="1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10" fontId="4" fillId="0" borderId="32" xfId="0" applyNumberFormat="1" applyFont="1" applyBorder="1" applyAlignment="1">
      <alignment vertical="center" wrapText="1"/>
    </xf>
    <xf numFmtId="10" fontId="4" fillId="0" borderId="34" xfId="0" applyNumberFormat="1" applyFont="1" applyBorder="1" applyAlignment="1">
      <alignment vertical="center" wrapText="1"/>
    </xf>
    <xf numFmtId="10" fontId="4" fillId="0" borderId="39" xfId="0" applyNumberFormat="1" applyFont="1" applyBorder="1" applyAlignment="1">
      <alignment horizontal="center" vertical="center" wrapText="1"/>
    </xf>
    <xf numFmtId="9" fontId="4" fillId="0" borderId="39" xfId="0" applyNumberFormat="1" applyFont="1" applyBorder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14" fontId="0" fillId="0" borderId="49" xfId="0" applyNumberFormat="1" applyBorder="1" applyAlignment="1">
      <alignment horizontal="right" vertical="center"/>
    </xf>
    <xf numFmtId="14" fontId="0" fillId="0" borderId="49" xfId="0" applyNumberFormat="1" applyBorder="1"/>
    <xf numFmtId="14" fontId="1" fillId="0" borderId="49" xfId="0" applyNumberFormat="1" applyFont="1" applyBorder="1"/>
    <xf numFmtId="10" fontId="4" fillId="0" borderId="100" xfId="0" applyNumberFormat="1" applyFont="1" applyBorder="1" applyAlignment="1">
      <alignment horizontal="center" vertical="center" wrapText="1"/>
    </xf>
    <xf numFmtId="10" fontId="4" fillId="0" borderId="67" xfId="0" applyNumberFormat="1" applyFont="1" applyBorder="1" applyAlignment="1">
      <alignment horizontal="center" vertical="center" wrapText="1"/>
    </xf>
    <xf numFmtId="49" fontId="4" fillId="0" borderId="71" xfId="0" applyNumberFormat="1" applyFont="1" applyBorder="1" applyAlignment="1">
      <alignment horizontal="center" vertical="center"/>
    </xf>
    <xf numFmtId="0" fontId="4" fillId="16" borderId="0" xfId="0" applyFont="1" applyFill="1" applyAlignment="1">
      <alignment vertical="center" wrapText="1"/>
    </xf>
    <xf numFmtId="0" fontId="0" fillId="16" borderId="0" xfId="0" applyFill="1"/>
    <xf numFmtId="1" fontId="4" fillId="0" borderId="104" xfId="0" applyNumberFormat="1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1" fontId="4" fillId="0" borderId="79" xfId="0" applyNumberFormat="1" applyFont="1" applyBorder="1" applyAlignment="1">
      <alignment horizontal="center" vertical="center"/>
    </xf>
    <xf numFmtId="49" fontId="4" fillId="0" borderId="79" xfId="0" applyNumberFormat="1" applyFont="1" applyBorder="1" applyAlignment="1">
      <alignment horizontal="center" vertical="center" wrapText="1"/>
    </xf>
    <xf numFmtId="0" fontId="4" fillId="15" borderId="79" xfId="0" applyFont="1" applyFill="1" applyBorder="1" applyAlignment="1">
      <alignment horizontal="center" vertical="center" wrapText="1"/>
    </xf>
    <xf numFmtId="49" fontId="4" fillId="0" borderId="79" xfId="0" applyNumberFormat="1" applyFont="1" applyBorder="1" applyAlignment="1">
      <alignment horizontal="center" vertical="center"/>
    </xf>
    <xf numFmtId="165" fontId="4" fillId="0" borderId="83" xfId="0" applyNumberFormat="1" applyFont="1" applyBorder="1" applyAlignment="1">
      <alignment horizontal="center" vertical="center"/>
    </xf>
    <xf numFmtId="49" fontId="4" fillId="0" borderId="105" xfId="0" applyNumberFormat="1" applyFont="1" applyBorder="1" applyAlignment="1">
      <alignment horizontal="center" vertical="center" wrapText="1"/>
    </xf>
    <xf numFmtId="165" fontId="4" fillId="0" borderId="106" xfId="0" applyNumberFormat="1" applyFont="1" applyBorder="1" applyAlignment="1">
      <alignment horizontal="center" vertical="center"/>
    </xf>
    <xf numFmtId="166" fontId="4" fillId="0" borderId="80" xfId="1" applyFont="1" applyBorder="1" applyAlignment="1">
      <alignment horizontal="center" vertical="center"/>
    </xf>
    <xf numFmtId="1" fontId="4" fillId="0" borderId="104" xfId="0" applyNumberFormat="1" applyFont="1" applyBorder="1" applyAlignment="1">
      <alignment horizontal="center" vertical="center" wrapText="1"/>
    </xf>
    <xf numFmtId="164" fontId="4" fillId="0" borderId="79" xfId="0" applyNumberFormat="1" applyFont="1" applyBorder="1" applyAlignment="1">
      <alignment vertical="center" wrapText="1"/>
    </xf>
    <xf numFmtId="167" fontId="4" fillId="0" borderId="79" xfId="0" applyNumberFormat="1" applyFont="1" applyBorder="1" applyAlignment="1">
      <alignment horizontal="right" vertical="center" wrapText="1"/>
    </xf>
    <xf numFmtId="49" fontId="4" fillId="0" borderId="79" xfId="0" applyNumberFormat="1" applyFont="1" applyBorder="1" applyAlignment="1">
      <alignment horizontal="left" vertical="center" wrapText="1"/>
    </xf>
    <xf numFmtId="49" fontId="4" fillId="0" borderId="53" xfId="0" applyNumberFormat="1" applyFont="1" applyBorder="1" applyAlignment="1">
      <alignment horizontal="center" vertical="center" wrapText="1"/>
    </xf>
    <xf numFmtId="49" fontId="4" fillId="0" borderId="79" xfId="0" applyNumberFormat="1" applyFont="1" applyBorder="1" applyAlignment="1">
      <alignment horizontal="center" vertical="center" wrapText="1"/>
    </xf>
    <xf numFmtId="49" fontId="4" fillId="0" borderId="88" xfId="0" applyNumberFormat="1" applyFont="1" applyBorder="1" applyAlignment="1">
      <alignment horizontal="center" vertical="center" wrapText="1"/>
    </xf>
    <xf numFmtId="0" fontId="11" fillId="0" borderId="82" xfId="0" applyFont="1" applyBorder="1" applyAlignment="1">
      <alignment horizontal="left" vertical="center" wrapText="1"/>
    </xf>
    <xf numFmtId="0" fontId="11" fillId="0" borderId="79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left" vertical="center" wrapText="1"/>
    </xf>
    <xf numFmtId="49" fontId="4" fillId="0" borderId="107" xfId="0" applyNumberFormat="1" applyFont="1" applyBorder="1" applyAlignment="1">
      <alignment vertical="center"/>
    </xf>
    <xf numFmtId="164" fontId="4" fillId="0" borderId="88" xfId="0" applyNumberFormat="1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49" fontId="4" fillId="0" borderId="104" xfId="0" applyNumberFormat="1" applyFont="1" applyBorder="1" applyAlignment="1">
      <alignment horizontal="center" vertical="center" wrapText="1"/>
    </xf>
    <xf numFmtId="1" fontId="4" fillId="0" borderId="92" xfId="0" applyNumberFormat="1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1" fontId="4" fillId="0" borderId="71" xfId="0" applyNumberFormat="1" applyFont="1" applyBorder="1" applyAlignment="1">
      <alignment horizontal="center" vertical="center" wrapText="1"/>
    </xf>
    <xf numFmtId="1" fontId="4" fillId="0" borderId="67" xfId="0" applyNumberFormat="1" applyFont="1" applyBorder="1" applyAlignment="1">
      <alignment horizontal="center" vertical="center" wrapText="1"/>
    </xf>
    <xf numFmtId="49" fontId="4" fillId="0" borderId="70" xfId="0" applyNumberFormat="1" applyFont="1" applyBorder="1" applyAlignment="1">
      <alignment horizontal="center" vertical="center" wrapText="1"/>
    </xf>
    <xf numFmtId="0" fontId="11" fillId="15" borderId="70" xfId="0" applyFont="1" applyFill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/>
    </xf>
    <xf numFmtId="49" fontId="4" fillId="0" borderId="92" xfId="0" applyNumberFormat="1" applyFont="1" applyBorder="1" applyAlignment="1">
      <alignment horizontal="center" vertical="center" wrapText="1"/>
    </xf>
    <xf numFmtId="167" fontId="4" fillId="0" borderId="67" xfId="0" applyNumberFormat="1" applyFont="1" applyBorder="1" applyAlignment="1">
      <alignment horizontal="right" vertical="center" wrapText="1"/>
    </xf>
    <xf numFmtId="167" fontId="4" fillId="0" borderId="70" xfId="0" applyNumberFormat="1" applyFont="1" applyBorder="1" applyAlignment="1">
      <alignment horizontal="right" vertical="center" wrapText="1"/>
    </xf>
    <xf numFmtId="49" fontId="4" fillId="0" borderId="70" xfId="0" applyNumberFormat="1" applyFont="1" applyBorder="1" applyAlignment="1">
      <alignment horizontal="left" vertical="center" wrapText="1"/>
    </xf>
    <xf numFmtId="1" fontId="4" fillId="0" borderId="93" xfId="0" applyNumberFormat="1" applyFont="1" applyBorder="1" applyAlignment="1">
      <alignment horizontal="right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08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vertical="center"/>
    </xf>
    <xf numFmtId="164" fontId="4" fillId="0" borderId="75" xfId="0" applyNumberFormat="1" applyFont="1" applyBorder="1" applyAlignment="1">
      <alignment vertical="center" wrapText="1"/>
    </xf>
    <xf numFmtId="0" fontId="4" fillId="0" borderId="73" xfId="0" applyFont="1" applyBorder="1" applyAlignment="1">
      <alignment vertical="center" wrapText="1"/>
    </xf>
    <xf numFmtId="49" fontId="4" fillId="0" borderId="109" xfId="0" applyNumberFormat="1" applyFont="1" applyBorder="1" applyAlignment="1">
      <alignment horizontal="center" vertical="center" wrapText="1"/>
    </xf>
    <xf numFmtId="49" fontId="4" fillId="0" borderId="110" xfId="0" applyNumberFormat="1" applyFont="1" applyBorder="1" applyAlignment="1">
      <alignment horizontal="center" vertical="center" wrapText="1"/>
    </xf>
    <xf numFmtId="1" fontId="4" fillId="0" borderId="70" xfId="0" applyNumberFormat="1" applyFont="1" applyBorder="1" applyAlignment="1">
      <alignment horizontal="center" vertical="center" wrapText="1"/>
    </xf>
    <xf numFmtId="165" fontId="4" fillId="0" borderId="73" xfId="0" applyNumberFormat="1" applyFont="1" applyBorder="1" applyAlignment="1">
      <alignment horizontal="center" vertical="center"/>
    </xf>
    <xf numFmtId="167" fontId="4" fillId="0" borderId="59" xfId="0" applyNumberFormat="1" applyFont="1" applyBorder="1" applyAlignment="1">
      <alignment horizontal="right" vertical="center" wrapText="1"/>
    </xf>
    <xf numFmtId="1" fontId="4" fillId="0" borderId="49" xfId="0" applyNumberFormat="1" applyFont="1" applyBorder="1" applyAlignment="1">
      <alignment horizontal="right" vertical="center"/>
    </xf>
    <xf numFmtId="49" fontId="4" fillId="0" borderId="111" xfId="0" applyNumberFormat="1" applyFont="1" applyBorder="1" applyAlignment="1">
      <alignment horizontal="center" vertical="center" wrapText="1"/>
    </xf>
    <xf numFmtId="49" fontId="4" fillId="0" borderId="11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102" xfId="0" applyNumberFormat="1" applyFont="1" applyBorder="1" applyAlignment="1">
      <alignment horizontal="left" vertical="center"/>
    </xf>
    <xf numFmtId="0" fontId="11" fillId="0" borderId="103" xfId="0" applyFont="1" applyBorder="1" applyAlignment="1">
      <alignment horizontal="left" vertical="center" wrapText="1"/>
    </xf>
    <xf numFmtId="49" fontId="4" fillId="0" borderId="103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49" fontId="4" fillId="0" borderId="72" xfId="0" applyNumberFormat="1" applyFont="1" applyBorder="1" applyAlignment="1">
      <alignment horizontal="center" vertical="center" wrapText="1"/>
    </xf>
    <xf numFmtId="49" fontId="4" fillId="0" borderId="73" xfId="0" applyNumberFormat="1" applyFont="1" applyBorder="1" applyAlignment="1">
      <alignment horizontal="center" vertical="center" wrapText="1"/>
    </xf>
    <xf numFmtId="49" fontId="4" fillId="0" borderId="103" xfId="0" applyNumberFormat="1" applyFont="1" applyBorder="1" applyAlignment="1">
      <alignment horizontal="left" vertical="center"/>
    </xf>
    <xf numFmtId="164" fontId="4" fillId="0" borderId="113" xfId="0" applyNumberFormat="1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11" fillId="0" borderId="49" xfId="0" applyFont="1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/>
    </xf>
    <xf numFmtId="164" fontId="4" fillId="0" borderId="114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164" fontId="4" fillId="0" borderId="115" xfId="0" applyNumberFormat="1" applyFont="1" applyBorder="1" applyAlignment="1">
      <alignment horizontal="center" vertical="center" wrapText="1"/>
    </xf>
    <xf numFmtId="0" fontId="0" fillId="0" borderId="59" xfId="0" applyBorder="1"/>
    <xf numFmtId="0" fontId="0" fillId="0" borderId="49" xfId="0" applyBorder="1"/>
    <xf numFmtId="0" fontId="0" fillId="0" borderId="64" xfId="0" applyBorder="1"/>
    <xf numFmtId="0" fontId="11" fillId="0" borderId="100" xfId="0" applyFont="1" applyBorder="1"/>
    <xf numFmtId="0" fontId="11" fillId="0" borderId="67" xfId="0" applyFont="1" applyBorder="1"/>
    <xf numFmtId="10" fontId="5" fillId="0" borderId="64" xfId="0" applyNumberFormat="1" applyFont="1" applyBorder="1" applyAlignment="1">
      <alignment horizontal="center" vertical="center" wrapText="1"/>
    </xf>
    <xf numFmtId="0" fontId="11" fillId="0" borderId="41" xfId="0" applyFont="1" applyBorder="1"/>
    <xf numFmtId="0" fontId="4" fillId="0" borderId="74" xfId="0" applyFont="1" applyBorder="1" applyAlignment="1">
      <alignment horizontal="left" vertical="center" wrapText="1"/>
    </xf>
    <xf numFmtId="0" fontId="4" fillId="0" borderId="68" xfId="0" applyFont="1" applyBorder="1" applyAlignment="1">
      <alignment horizontal="left" vertical="center" wrapText="1"/>
    </xf>
    <xf numFmtId="49" fontId="4" fillId="0" borderId="68" xfId="0" applyNumberFormat="1" applyFont="1" applyBorder="1" applyAlignment="1">
      <alignment vertical="center"/>
    </xf>
    <xf numFmtId="1" fontId="11" fillId="0" borderId="49" xfId="0" applyNumberFormat="1" applyFont="1" applyBorder="1" applyAlignment="1">
      <alignment horizontal="left" vertical="center" wrapText="1"/>
    </xf>
    <xf numFmtId="0" fontId="4" fillId="0" borderId="9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49" fontId="4" fillId="0" borderId="49" xfId="0" applyNumberFormat="1" applyFont="1" applyBorder="1" applyAlignment="1">
      <alignment vertical="center"/>
    </xf>
    <xf numFmtId="164" fontId="4" fillId="0" borderId="65" xfId="0" applyNumberFormat="1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/>
    </xf>
    <xf numFmtId="164" fontId="4" fillId="0" borderId="65" xfId="0" applyNumberFormat="1" applyFont="1" applyBorder="1" applyAlignment="1">
      <alignment horizontal="center" vertical="center" wrapText="1"/>
    </xf>
    <xf numFmtId="10" fontId="4" fillId="0" borderId="116" xfId="0" applyNumberFormat="1" applyFont="1" applyBorder="1" applyAlignment="1">
      <alignment horizontal="center" vertical="center" wrapText="1"/>
    </xf>
    <xf numFmtId="1" fontId="4" fillId="0" borderId="80" xfId="0" applyNumberFormat="1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1" fontId="4" fillId="0" borderId="81" xfId="0" applyNumberFormat="1" applyFont="1" applyBorder="1" applyAlignment="1">
      <alignment horizontal="center" vertical="center" wrapText="1"/>
    </xf>
    <xf numFmtId="1" fontId="4" fillId="0" borderId="78" xfId="0" applyNumberFormat="1" applyFont="1" applyBorder="1" applyAlignment="1">
      <alignment horizontal="center" vertical="center" wrapText="1"/>
    </xf>
    <xf numFmtId="49" fontId="4" fillId="0" borderId="80" xfId="0" applyNumberFormat="1" applyFont="1" applyBorder="1" applyAlignment="1">
      <alignment horizontal="center" vertical="center" wrapText="1"/>
    </xf>
    <xf numFmtId="0" fontId="11" fillId="15" borderId="80" xfId="0" applyFont="1" applyFill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/>
    </xf>
    <xf numFmtId="165" fontId="4" fillId="0" borderId="87" xfId="0" applyNumberFormat="1" applyFont="1" applyBorder="1" applyAlignment="1">
      <alignment horizontal="center" vertical="center"/>
    </xf>
    <xf numFmtId="167" fontId="4" fillId="0" borderId="82" xfId="0" applyNumberFormat="1" applyFont="1" applyBorder="1" applyAlignment="1">
      <alignment horizontal="right" vertical="center" wrapText="1"/>
    </xf>
    <xf numFmtId="1" fontId="4" fillId="0" borderId="79" xfId="0" applyNumberFormat="1" applyFont="1" applyBorder="1" applyAlignment="1">
      <alignment horizontal="right" vertical="center"/>
    </xf>
    <xf numFmtId="49" fontId="4" fillId="0" borderId="117" xfId="0" applyNumberFormat="1" applyFont="1" applyBorder="1" applyAlignment="1">
      <alignment horizontal="center" vertical="center" wrapText="1"/>
    </xf>
    <xf numFmtId="0" fontId="4" fillId="0" borderId="104" xfId="0" quotePrefix="1" applyFont="1" applyBorder="1" applyAlignment="1">
      <alignment horizontal="left" vertical="center" wrapText="1"/>
    </xf>
    <xf numFmtId="1" fontId="4" fillId="0" borderId="79" xfId="0" applyNumberFormat="1" applyFont="1" applyBorder="1" applyAlignment="1">
      <alignment horizontal="left" vertical="center" wrapText="1"/>
    </xf>
    <xf numFmtId="0" fontId="4" fillId="0" borderId="79" xfId="0" applyFont="1" applyBorder="1" applyAlignment="1">
      <alignment horizontal="left" vertical="center" wrapText="1"/>
    </xf>
    <xf numFmtId="49" fontId="4" fillId="0" borderId="79" xfId="0" applyNumberFormat="1" applyFont="1" applyBorder="1" applyAlignment="1">
      <alignment vertical="center"/>
    </xf>
    <xf numFmtId="0" fontId="4" fillId="0" borderId="82" xfId="0" applyFont="1" applyBorder="1" applyAlignment="1">
      <alignment vertical="center" wrapText="1"/>
    </xf>
    <xf numFmtId="0" fontId="4" fillId="0" borderId="79" xfId="0" applyFont="1" applyBorder="1" applyAlignment="1">
      <alignment vertical="center" wrapText="1"/>
    </xf>
    <xf numFmtId="0" fontId="4" fillId="0" borderId="118" xfId="0" applyFont="1" applyBorder="1" applyAlignment="1">
      <alignment vertical="center" wrapText="1"/>
    </xf>
    <xf numFmtId="49" fontId="4" fillId="0" borderId="86" xfId="0" applyNumberFormat="1" applyFont="1" applyBorder="1" applyAlignment="1">
      <alignment horizontal="center" vertical="center" wrapText="1"/>
    </xf>
    <xf numFmtId="49" fontId="4" fillId="0" borderId="87" xfId="0" applyNumberFormat="1" applyFont="1" applyBorder="1" applyAlignment="1">
      <alignment horizontal="center" vertical="center" wrapText="1"/>
    </xf>
    <xf numFmtId="1" fontId="4" fillId="16" borderId="89" xfId="0" applyNumberFormat="1" applyFont="1" applyFill="1" applyBorder="1" applyAlignment="1">
      <alignment horizontal="center" vertical="center" wrapText="1"/>
    </xf>
    <xf numFmtId="165" fontId="4" fillId="16" borderId="77" xfId="0" applyNumberFormat="1" applyFont="1" applyFill="1" applyBorder="1" applyAlignment="1">
      <alignment horizontal="center" vertical="center" wrapText="1"/>
    </xf>
    <xf numFmtId="165" fontId="4" fillId="16" borderId="119" xfId="0" applyNumberFormat="1" applyFont="1" applyFill="1" applyBorder="1" applyAlignment="1">
      <alignment horizontal="center" vertical="center" wrapText="1"/>
    </xf>
    <xf numFmtId="165" fontId="4" fillId="16" borderId="77" xfId="0" applyNumberFormat="1" applyFont="1" applyFill="1" applyBorder="1" applyAlignment="1">
      <alignment horizontal="center" vertical="center"/>
    </xf>
    <xf numFmtId="165" fontId="4" fillId="16" borderId="119" xfId="0" applyNumberFormat="1" applyFont="1" applyFill="1" applyBorder="1" applyAlignment="1">
      <alignment horizontal="center" vertical="center"/>
    </xf>
    <xf numFmtId="165" fontId="4" fillId="16" borderId="92" xfId="0" applyNumberFormat="1" applyFont="1" applyFill="1" applyBorder="1" applyAlignment="1">
      <alignment horizontal="center" vertical="center"/>
    </xf>
    <xf numFmtId="49" fontId="4" fillId="16" borderId="92" xfId="0" applyNumberFormat="1" applyFont="1" applyFill="1" applyBorder="1" applyAlignment="1">
      <alignment horizontal="center" vertical="center"/>
    </xf>
    <xf numFmtId="165" fontId="4" fillId="16" borderId="91" xfId="0" applyNumberFormat="1" applyFont="1" applyFill="1" applyBorder="1" applyAlignment="1">
      <alignment horizontal="center" vertical="center"/>
    </xf>
    <xf numFmtId="165" fontId="4" fillId="16" borderId="91" xfId="0" applyNumberFormat="1" applyFont="1" applyFill="1" applyBorder="1" applyAlignment="1">
      <alignment horizontal="center" vertical="center" wrapText="1"/>
    </xf>
    <xf numFmtId="166" fontId="4" fillId="16" borderId="92" xfId="1" applyFont="1" applyFill="1" applyBorder="1" applyAlignment="1">
      <alignment horizontal="center" vertical="center"/>
    </xf>
    <xf numFmtId="165" fontId="4" fillId="16" borderId="110" xfId="0" applyNumberFormat="1" applyFont="1" applyFill="1" applyBorder="1" applyAlignment="1">
      <alignment horizontal="center" vertical="center"/>
    </xf>
    <xf numFmtId="49" fontId="4" fillId="16" borderId="58" xfId="0" applyNumberFormat="1" applyFont="1" applyFill="1" applyBorder="1" applyAlignment="1">
      <alignment horizontal="left" vertical="center"/>
    </xf>
    <xf numFmtId="0" fontId="0" fillId="16" borderId="76" xfId="0" applyFill="1" applyBorder="1" applyAlignment="1">
      <alignment vertical="center"/>
    </xf>
    <xf numFmtId="164" fontId="4" fillId="16" borderId="68" xfId="0" applyNumberFormat="1" applyFont="1" applyFill="1" applyBorder="1" applyAlignment="1">
      <alignment vertical="center" wrapText="1"/>
    </xf>
    <xf numFmtId="167" fontId="4" fillId="16" borderId="68" xfId="0" applyNumberFormat="1" applyFont="1" applyFill="1" applyBorder="1" applyAlignment="1">
      <alignment horizontal="right" vertical="center" wrapText="1"/>
    </xf>
    <xf numFmtId="49" fontId="4" fillId="16" borderId="68" xfId="0" applyNumberFormat="1" applyFont="1" applyFill="1" applyBorder="1" applyAlignment="1">
      <alignment horizontal="left" vertical="center" wrapText="1"/>
    </xf>
    <xf numFmtId="49" fontId="4" fillId="16" borderId="68" xfId="0" applyNumberFormat="1" applyFont="1" applyFill="1" applyBorder="1" applyAlignment="1">
      <alignment horizontal="center" vertical="center" wrapText="1"/>
    </xf>
    <xf numFmtId="0" fontId="0" fillId="16" borderId="68" xfId="0" applyFill="1" applyBorder="1" applyAlignment="1">
      <alignment vertical="center"/>
    </xf>
    <xf numFmtId="0" fontId="0" fillId="16" borderId="91" xfId="0" applyFill="1" applyBorder="1" applyAlignment="1">
      <alignment vertical="center"/>
    </xf>
    <xf numFmtId="0" fontId="0" fillId="16" borderId="95" xfId="0" applyFill="1" applyBorder="1" applyAlignment="1">
      <alignment vertical="center"/>
    </xf>
    <xf numFmtId="0" fontId="0" fillId="16" borderId="0" xfId="0" applyFill="1" applyAlignment="1">
      <alignment vertical="center"/>
    </xf>
    <xf numFmtId="0" fontId="4" fillId="16" borderId="72" xfId="0" applyFont="1" applyFill="1" applyBorder="1" applyAlignment="1">
      <alignment horizontal="left" vertical="center" wrapText="1"/>
    </xf>
    <xf numFmtId="0" fontId="4" fillId="16" borderId="70" xfId="0" applyFont="1" applyFill="1" applyBorder="1" applyAlignment="1">
      <alignment horizontal="left" vertical="center" wrapText="1"/>
    </xf>
    <xf numFmtId="49" fontId="4" fillId="16" borderId="70" xfId="0" applyNumberFormat="1" applyFont="1" applyFill="1" applyBorder="1" applyAlignment="1">
      <alignment horizontal="left" vertical="center"/>
    </xf>
    <xf numFmtId="164" fontId="4" fillId="16" borderId="73" xfId="0" applyNumberFormat="1" applyFont="1" applyFill="1" applyBorder="1" applyAlignment="1">
      <alignment horizontal="left" vertical="center" wrapText="1"/>
    </xf>
    <xf numFmtId="0" fontId="4" fillId="16" borderId="67" xfId="0" applyFont="1" applyFill="1" applyBorder="1" applyAlignment="1">
      <alignment horizontal="left" vertical="center" wrapText="1"/>
    </xf>
    <xf numFmtId="0" fontId="4" fillId="16" borderId="70" xfId="0" applyFont="1" applyFill="1" applyBorder="1" applyAlignment="1">
      <alignment horizontal="center" vertical="center" wrapText="1"/>
    </xf>
    <xf numFmtId="0" fontId="4" fillId="16" borderId="73" xfId="0" applyFont="1" applyFill="1" applyBorder="1" applyAlignment="1">
      <alignment horizontal="center" vertical="center" wrapText="1"/>
    </xf>
    <xf numFmtId="49" fontId="4" fillId="16" borderId="89" xfId="0" applyNumberFormat="1" applyFont="1" applyFill="1" applyBorder="1" applyAlignment="1">
      <alignment horizontal="center" vertical="center" wrapText="1"/>
    </xf>
    <xf numFmtId="49" fontId="4" fillId="16" borderId="95" xfId="0" applyNumberFormat="1" applyFont="1" applyFill="1" applyBorder="1" applyAlignment="1">
      <alignment horizontal="center" vertical="center" wrapText="1"/>
    </xf>
    <xf numFmtId="49" fontId="4" fillId="16" borderId="41" xfId="0" applyNumberFormat="1" applyFont="1" applyFill="1" applyBorder="1" applyAlignment="1">
      <alignment horizontal="center" vertical="center" wrapText="1"/>
    </xf>
    <xf numFmtId="10" fontId="4" fillId="16" borderId="96" xfId="0" applyNumberFormat="1" applyFont="1" applyFill="1" applyBorder="1" applyAlignment="1">
      <alignment vertical="center" wrapText="1"/>
    </xf>
    <xf numFmtId="10" fontId="4" fillId="16" borderId="19" xfId="0" applyNumberFormat="1" applyFont="1" applyFill="1" applyBorder="1" applyAlignment="1">
      <alignment vertical="center" wrapText="1"/>
    </xf>
    <xf numFmtId="10" fontId="4" fillId="16" borderId="19" xfId="0" applyNumberFormat="1" applyFont="1" applyFill="1" applyBorder="1" applyAlignment="1">
      <alignment horizontal="center" vertical="center" wrapText="1"/>
    </xf>
    <xf numFmtId="10" fontId="4" fillId="16" borderId="8" xfId="0" applyNumberFormat="1" applyFont="1" applyFill="1" applyBorder="1" applyAlignment="1">
      <alignment horizontal="center" vertical="center" wrapText="1"/>
    </xf>
    <xf numFmtId="9" fontId="4" fillId="16" borderId="8" xfId="0" applyNumberFormat="1" applyFont="1" applyFill="1" applyBorder="1" applyAlignment="1">
      <alignment horizontal="center" vertical="center" wrapText="1"/>
    </xf>
    <xf numFmtId="10" fontId="4" fillId="16" borderId="7" xfId="0" applyNumberFormat="1" applyFont="1" applyFill="1" applyBorder="1" applyAlignment="1">
      <alignment horizontal="center" vertical="center" wrapText="1"/>
    </xf>
    <xf numFmtId="10" fontId="5" fillId="16" borderId="63" xfId="0" applyNumberFormat="1" applyFont="1" applyFill="1" applyBorder="1" applyAlignment="1">
      <alignment horizontal="center" vertical="center" wrapText="1"/>
    </xf>
    <xf numFmtId="0" fontId="4" fillId="16" borderId="9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63" xfId="0" applyFont="1" applyFill="1" applyBorder="1" applyAlignment="1">
      <alignment horizontal="center" vertical="center" wrapText="1"/>
    </xf>
    <xf numFmtId="10" fontId="5" fillId="16" borderId="120" xfId="0" applyNumberFormat="1" applyFont="1" applyFill="1" applyBorder="1" applyAlignment="1">
      <alignment horizontal="center" vertical="center" wrapText="1"/>
    </xf>
    <xf numFmtId="1" fontId="4" fillId="16" borderId="98" xfId="0" applyNumberFormat="1" applyFont="1" applyFill="1" applyBorder="1" applyAlignment="1">
      <alignment horizontal="center" vertical="center" wrapText="1"/>
    </xf>
    <xf numFmtId="165" fontId="4" fillId="16" borderId="71" xfId="0" applyNumberFormat="1" applyFont="1" applyFill="1" applyBorder="1" applyAlignment="1">
      <alignment horizontal="center" vertical="center" wrapText="1"/>
    </xf>
    <xf numFmtId="165" fontId="4" fillId="16" borderId="67" xfId="0" applyNumberFormat="1" applyFont="1" applyFill="1" applyBorder="1" applyAlignment="1">
      <alignment horizontal="center" vertical="center" wrapText="1"/>
    </xf>
    <xf numFmtId="165" fontId="4" fillId="16" borderId="71" xfId="0" applyNumberFormat="1" applyFont="1" applyFill="1" applyBorder="1" applyAlignment="1">
      <alignment horizontal="center" vertical="center"/>
    </xf>
    <xf numFmtId="165" fontId="4" fillId="16" borderId="67" xfId="0" applyNumberFormat="1" applyFont="1" applyFill="1" applyBorder="1" applyAlignment="1">
      <alignment horizontal="center" vertical="center"/>
    </xf>
    <xf numFmtId="165" fontId="4" fillId="16" borderId="70" xfId="0" applyNumberFormat="1" applyFont="1" applyFill="1" applyBorder="1" applyAlignment="1">
      <alignment horizontal="center" vertical="center"/>
    </xf>
    <xf numFmtId="49" fontId="4" fillId="16" borderId="70" xfId="0" applyNumberFormat="1" applyFont="1" applyFill="1" applyBorder="1" applyAlignment="1">
      <alignment horizontal="center" vertical="center"/>
    </xf>
    <xf numFmtId="165" fontId="4" fillId="16" borderId="49" xfId="0" applyNumberFormat="1" applyFont="1" applyFill="1" applyBorder="1" applyAlignment="1">
      <alignment horizontal="center" vertical="center"/>
    </xf>
    <xf numFmtId="165" fontId="4" fillId="16" borderId="49" xfId="0" applyNumberFormat="1" applyFont="1" applyFill="1" applyBorder="1" applyAlignment="1">
      <alignment horizontal="center" vertical="center" wrapText="1"/>
    </xf>
    <xf numFmtId="166" fontId="4" fillId="16" borderId="70" xfId="1" applyFont="1" applyFill="1" applyBorder="1" applyAlignment="1">
      <alignment horizontal="center" vertical="center"/>
    </xf>
    <xf numFmtId="165" fontId="4" fillId="16" borderId="73" xfId="0" applyNumberFormat="1" applyFont="1" applyFill="1" applyBorder="1" applyAlignment="1">
      <alignment horizontal="center" vertical="center"/>
    </xf>
    <xf numFmtId="0" fontId="0" fillId="16" borderId="59" xfId="0" applyFill="1" applyBorder="1" applyAlignment="1">
      <alignment vertical="center"/>
    </xf>
    <xf numFmtId="164" fontId="4" fillId="16" borderId="49" xfId="0" applyNumberFormat="1" applyFont="1" applyFill="1" applyBorder="1" applyAlignment="1">
      <alignment vertical="center" wrapText="1"/>
    </xf>
    <xf numFmtId="167" fontId="4" fillId="16" borderId="49" xfId="0" applyNumberFormat="1" applyFont="1" applyFill="1" applyBorder="1" applyAlignment="1">
      <alignment horizontal="right" vertical="center" wrapText="1"/>
    </xf>
    <xf numFmtId="49" fontId="4" fillId="16" borderId="49" xfId="0" applyNumberFormat="1" applyFont="1" applyFill="1" applyBorder="1" applyAlignment="1">
      <alignment horizontal="left" vertical="center" wrapText="1"/>
    </xf>
    <xf numFmtId="49" fontId="4" fillId="16" borderId="49" xfId="0" applyNumberFormat="1" applyFont="1" applyFill="1" applyBorder="1" applyAlignment="1">
      <alignment horizontal="center" vertical="center" wrapText="1"/>
    </xf>
    <xf numFmtId="49" fontId="4" fillId="16" borderId="65" xfId="0" applyNumberFormat="1" applyFont="1" applyFill="1" applyBorder="1" applyAlignment="1">
      <alignment horizontal="center" vertical="center" wrapText="1"/>
    </xf>
    <xf numFmtId="49" fontId="4" fillId="16" borderId="0" xfId="0" applyNumberFormat="1" applyFont="1" applyFill="1" applyAlignment="1">
      <alignment horizontal="left" vertical="center" wrapText="1"/>
    </xf>
    <xf numFmtId="0" fontId="4" fillId="16" borderId="74" xfId="0" applyFont="1" applyFill="1" applyBorder="1" applyAlignment="1">
      <alignment horizontal="left" vertical="center" wrapText="1"/>
    </xf>
    <xf numFmtId="0" fontId="4" fillId="16" borderId="68" xfId="0" applyFont="1" applyFill="1" applyBorder="1" applyAlignment="1">
      <alignment horizontal="left" vertical="center" wrapText="1"/>
    </xf>
    <xf numFmtId="49" fontId="4" fillId="16" borderId="68" xfId="0" applyNumberFormat="1" applyFont="1" applyFill="1" applyBorder="1" applyAlignment="1">
      <alignment horizontal="left" vertical="center"/>
    </xf>
    <xf numFmtId="164" fontId="4" fillId="16" borderId="75" xfId="0" applyNumberFormat="1" applyFont="1" applyFill="1" applyBorder="1" applyAlignment="1">
      <alignment horizontal="left" vertical="center" wrapText="1"/>
    </xf>
    <xf numFmtId="0" fontId="4" fillId="16" borderId="76" xfId="0" applyFont="1" applyFill="1" applyBorder="1" applyAlignment="1">
      <alignment horizontal="left" vertical="center" wrapText="1"/>
    </xf>
    <xf numFmtId="0" fontId="4" fillId="16" borderId="68" xfId="0" applyFont="1" applyFill="1" applyBorder="1" applyAlignment="1">
      <alignment horizontal="center" vertical="center" wrapText="1"/>
    </xf>
    <xf numFmtId="0" fontId="4" fillId="16" borderId="75" xfId="0" applyFont="1" applyFill="1" applyBorder="1" applyAlignment="1">
      <alignment horizontal="center" vertical="center" wrapText="1"/>
    </xf>
    <xf numFmtId="49" fontId="4" fillId="16" borderId="98" xfId="0" applyNumberFormat="1" applyFont="1" applyFill="1" applyBorder="1" applyAlignment="1">
      <alignment horizontal="center" vertical="center" wrapText="1"/>
    </xf>
    <xf numFmtId="49" fontId="4" fillId="16" borderId="65" xfId="0" applyNumberFormat="1" applyFont="1" applyFill="1" applyBorder="1" applyAlignment="1">
      <alignment horizontal="center" vertical="center" wrapText="1"/>
    </xf>
    <xf numFmtId="10" fontId="4" fillId="16" borderId="101" xfId="0" applyNumberFormat="1" applyFont="1" applyFill="1" applyBorder="1" applyAlignment="1">
      <alignment vertical="center" wrapText="1"/>
    </xf>
    <xf numFmtId="10" fontId="4" fillId="16" borderId="38" xfId="0" applyNumberFormat="1" applyFont="1" applyFill="1" applyBorder="1" applyAlignment="1">
      <alignment vertical="center" wrapText="1"/>
    </xf>
    <xf numFmtId="10" fontId="4" fillId="16" borderId="38" xfId="0" applyNumberFormat="1" applyFont="1" applyFill="1" applyBorder="1" applyAlignment="1">
      <alignment horizontal="center" vertical="center" wrapText="1"/>
    </xf>
    <xf numFmtId="10" fontId="4" fillId="16" borderId="14" xfId="0" applyNumberFormat="1" applyFont="1" applyFill="1" applyBorder="1" applyAlignment="1">
      <alignment horizontal="center" vertical="center" wrapText="1"/>
    </xf>
    <xf numFmtId="9" fontId="4" fillId="16" borderId="14" xfId="0" applyNumberFormat="1" applyFont="1" applyFill="1" applyBorder="1" applyAlignment="1">
      <alignment horizontal="center" vertical="center" wrapText="1"/>
    </xf>
    <xf numFmtId="10" fontId="4" fillId="16" borderId="13" xfId="0" applyNumberFormat="1" applyFont="1" applyFill="1" applyBorder="1" applyAlignment="1">
      <alignment horizontal="center" vertical="center" wrapText="1"/>
    </xf>
    <xf numFmtId="10" fontId="5" fillId="16" borderId="17" xfId="0" applyNumberFormat="1" applyFont="1" applyFill="1" applyBorder="1" applyAlignment="1">
      <alignment horizontal="center" vertical="center" wrapText="1"/>
    </xf>
    <xf numFmtId="0" fontId="4" fillId="16" borderId="42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10" fontId="5" fillId="16" borderId="41" xfId="0" applyNumberFormat="1" applyFont="1" applyFill="1" applyBorder="1" applyAlignment="1">
      <alignment horizontal="center" vertical="center" wrapText="1"/>
    </xf>
    <xf numFmtId="0" fontId="4" fillId="16" borderId="61" xfId="0" applyFont="1" applyFill="1" applyBorder="1" applyAlignment="1">
      <alignment horizontal="left" vertical="center" wrapText="1"/>
    </xf>
    <xf numFmtId="0" fontId="4" fillId="16" borderId="53" xfId="0" applyFont="1" applyFill="1" applyBorder="1" applyAlignment="1">
      <alignment horizontal="left" vertical="center" wrapText="1"/>
    </xf>
    <xf numFmtId="49" fontId="4" fillId="16" borderId="53" xfId="0" applyNumberFormat="1" applyFont="1" applyFill="1" applyBorder="1" applyAlignment="1">
      <alignment horizontal="left" vertical="center"/>
    </xf>
    <xf numFmtId="164" fontId="4" fillId="16" borderId="62" xfId="0" applyNumberFormat="1" applyFont="1" applyFill="1" applyBorder="1" applyAlignment="1">
      <alignment horizontal="left" vertical="center" wrapText="1"/>
    </xf>
    <xf numFmtId="0" fontId="4" fillId="16" borderId="57" xfId="0" applyFont="1" applyFill="1" applyBorder="1" applyAlignment="1">
      <alignment horizontal="left" vertical="center" wrapText="1"/>
    </xf>
    <xf numFmtId="0" fontId="4" fillId="16" borderId="53" xfId="0" applyFont="1" applyFill="1" applyBorder="1" applyAlignment="1">
      <alignment horizontal="center" vertical="center" wrapText="1"/>
    </xf>
    <xf numFmtId="0" fontId="4" fillId="16" borderId="6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left" vertical="center" wrapText="1"/>
    </xf>
    <xf numFmtId="0" fontId="4" fillId="17" borderId="70" xfId="0" applyFont="1" applyFill="1" applyBorder="1" applyAlignment="1">
      <alignment horizontal="left" vertical="center" wrapText="1"/>
    </xf>
    <xf numFmtId="0" fontId="4" fillId="17" borderId="68" xfId="0" applyFont="1" applyFill="1" applyBorder="1" applyAlignment="1">
      <alignment horizontal="left" vertical="center" wrapText="1"/>
    </xf>
    <xf numFmtId="1" fontId="4" fillId="16" borderId="104" xfId="0" applyNumberFormat="1" applyFont="1" applyFill="1" applyBorder="1" applyAlignment="1">
      <alignment horizontal="center" vertical="center" wrapText="1"/>
    </xf>
    <xf numFmtId="165" fontId="4" fillId="16" borderId="81" xfId="0" applyNumberFormat="1" applyFont="1" applyFill="1" applyBorder="1" applyAlignment="1">
      <alignment horizontal="center" vertical="center" wrapText="1"/>
    </xf>
    <xf numFmtId="165" fontId="4" fillId="16" borderId="78" xfId="0" applyNumberFormat="1" applyFont="1" applyFill="1" applyBorder="1" applyAlignment="1">
      <alignment horizontal="center" vertical="center" wrapText="1"/>
    </xf>
    <xf numFmtId="165" fontId="4" fillId="16" borderId="81" xfId="0" applyNumberFormat="1" applyFont="1" applyFill="1" applyBorder="1" applyAlignment="1">
      <alignment horizontal="center" vertical="center"/>
    </xf>
    <xf numFmtId="165" fontId="4" fillId="16" borderId="78" xfId="0" applyNumberFormat="1" applyFont="1" applyFill="1" applyBorder="1" applyAlignment="1">
      <alignment horizontal="center" vertical="center"/>
    </xf>
    <xf numFmtId="165" fontId="4" fillId="16" borderId="80" xfId="0" applyNumberFormat="1" applyFont="1" applyFill="1" applyBorder="1" applyAlignment="1">
      <alignment horizontal="center" vertical="center"/>
    </xf>
    <xf numFmtId="49" fontId="4" fillId="16" borderId="80" xfId="0" applyNumberFormat="1" applyFont="1" applyFill="1" applyBorder="1" applyAlignment="1">
      <alignment horizontal="center" vertical="center"/>
    </xf>
    <xf numFmtId="165" fontId="4" fillId="16" borderId="79" xfId="0" applyNumberFormat="1" applyFont="1" applyFill="1" applyBorder="1" applyAlignment="1">
      <alignment horizontal="center" vertical="center"/>
    </xf>
    <xf numFmtId="165" fontId="4" fillId="16" borderId="79" xfId="0" applyNumberFormat="1" applyFont="1" applyFill="1" applyBorder="1" applyAlignment="1">
      <alignment horizontal="center" vertical="center" wrapText="1"/>
    </xf>
    <xf numFmtId="166" fontId="4" fillId="16" borderId="80" xfId="1" applyFont="1" applyFill="1" applyBorder="1" applyAlignment="1">
      <alignment horizontal="center" vertical="center"/>
    </xf>
    <xf numFmtId="165" fontId="4" fillId="16" borderId="87" xfId="0" applyNumberFormat="1" applyFont="1" applyFill="1" applyBorder="1" applyAlignment="1">
      <alignment horizontal="center" vertical="center"/>
    </xf>
    <xf numFmtId="0" fontId="0" fillId="16" borderId="57" xfId="0" applyFill="1" applyBorder="1" applyAlignment="1">
      <alignment vertical="center"/>
    </xf>
    <xf numFmtId="164" fontId="4" fillId="16" borderId="57" xfId="0" applyNumberFormat="1" applyFont="1" applyFill="1" applyBorder="1" applyAlignment="1">
      <alignment vertical="center" wrapText="1"/>
    </xf>
    <xf numFmtId="167" fontId="4" fillId="16" borderId="53" xfId="0" applyNumberFormat="1" applyFont="1" applyFill="1" applyBorder="1" applyAlignment="1">
      <alignment horizontal="right" vertical="center" wrapText="1"/>
    </xf>
    <xf numFmtId="49" fontId="4" fillId="16" borderId="53" xfId="0" applyNumberFormat="1" applyFont="1" applyFill="1" applyBorder="1" applyAlignment="1">
      <alignment horizontal="left" vertical="center" wrapText="1"/>
    </xf>
    <xf numFmtId="49" fontId="4" fillId="16" borderId="53" xfId="0" applyNumberFormat="1" applyFont="1" applyFill="1" applyBorder="1" applyAlignment="1">
      <alignment horizontal="center" vertical="center" wrapText="1"/>
    </xf>
    <xf numFmtId="49" fontId="4" fillId="16" borderId="62" xfId="0" applyNumberFormat="1" applyFont="1" applyFill="1" applyBorder="1" applyAlignment="1">
      <alignment horizontal="center" vertical="center" wrapText="1"/>
    </xf>
    <xf numFmtId="0" fontId="4" fillId="16" borderId="86" xfId="0" applyFont="1" applyFill="1" applyBorder="1" applyAlignment="1">
      <alignment horizontal="left" vertical="center" wrapText="1"/>
    </xf>
    <xf numFmtId="0" fontId="4" fillId="16" borderId="80" xfId="0" applyFont="1" applyFill="1" applyBorder="1" applyAlignment="1">
      <alignment horizontal="left" vertical="center" wrapText="1"/>
    </xf>
    <xf numFmtId="49" fontId="4" fillId="16" borderId="80" xfId="0" applyNumberFormat="1" applyFont="1" applyFill="1" applyBorder="1" applyAlignment="1">
      <alignment horizontal="left" vertical="center"/>
    </xf>
    <xf numFmtId="164" fontId="4" fillId="16" borderId="87" xfId="0" applyNumberFormat="1" applyFont="1" applyFill="1" applyBorder="1" applyAlignment="1">
      <alignment horizontal="left" vertical="center" wrapText="1"/>
    </xf>
    <xf numFmtId="0" fontId="4" fillId="16" borderId="78" xfId="0" applyFont="1" applyFill="1" applyBorder="1" applyAlignment="1">
      <alignment horizontal="left" vertical="center" wrapText="1"/>
    </xf>
    <xf numFmtId="0" fontId="4" fillId="16" borderId="80" xfId="0" applyFont="1" applyFill="1" applyBorder="1" applyAlignment="1">
      <alignment horizontal="center" vertical="center" wrapText="1"/>
    </xf>
    <xf numFmtId="0" fontId="4" fillId="16" borderId="87" xfId="0" applyFont="1" applyFill="1" applyBorder="1" applyAlignment="1">
      <alignment horizontal="center" vertical="center" wrapText="1"/>
    </xf>
    <xf numFmtId="9" fontId="4" fillId="16" borderId="0" xfId="0" applyNumberFormat="1" applyFont="1" applyFill="1" applyAlignment="1">
      <alignment vertical="center" wrapText="1"/>
    </xf>
    <xf numFmtId="49" fontId="4" fillId="16" borderId="104" xfId="0" applyNumberFormat="1" applyFont="1" applyFill="1" applyBorder="1" applyAlignment="1">
      <alignment horizontal="center" vertical="center" wrapText="1"/>
    </xf>
    <xf numFmtId="49" fontId="4" fillId="16" borderId="88" xfId="0" applyNumberFormat="1" applyFont="1" applyFill="1" applyBorder="1" applyAlignment="1">
      <alignment horizontal="center" vertical="center" wrapText="1"/>
    </xf>
    <xf numFmtId="10" fontId="4" fillId="16" borderId="102" xfId="0" applyNumberFormat="1" applyFont="1" applyFill="1" applyBorder="1" applyAlignment="1">
      <alignment vertical="center" wrapText="1"/>
    </xf>
    <xf numFmtId="10" fontId="4" fillId="16" borderId="23" xfId="0" applyNumberFormat="1" applyFont="1" applyFill="1" applyBorder="1" applyAlignment="1">
      <alignment vertical="center" wrapText="1"/>
    </xf>
    <xf numFmtId="10" fontId="4" fillId="16" borderId="23" xfId="0" applyNumberFormat="1" applyFont="1" applyFill="1" applyBorder="1" applyAlignment="1">
      <alignment horizontal="center" vertical="center" wrapText="1"/>
    </xf>
    <xf numFmtId="10" fontId="4" fillId="16" borderId="103" xfId="0" applyNumberFormat="1" applyFont="1" applyFill="1" applyBorder="1" applyAlignment="1">
      <alignment horizontal="center" vertical="center" wrapText="1"/>
    </xf>
    <xf numFmtId="9" fontId="4" fillId="16" borderId="103" xfId="0" applyNumberFormat="1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vertical="center"/>
    </xf>
    <xf numFmtId="0" fontId="11" fillId="16" borderId="17" xfId="0" applyFont="1" applyFill="1" applyBorder="1" applyAlignment="1">
      <alignment vertical="center"/>
    </xf>
    <xf numFmtId="10" fontId="4" fillId="16" borderId="42" xfId="0" applyNumberFormat="1" applyFont="1" applyFill="1" applyBorder="1" applyAlignment="1">
      <alignment horizontal="center" vertical="center" wrapText="1"/>
    </xf>
    <xf numFmtId="10" fontId="4" fillId="16" borderId="17" xfId="0" applyNumberFormat="1" applyFont="1" applyFill="1" applyBorder="1" applyAlignment="1">
      <alignment horizontal="center" vertical="center" wrapText="1"/>
    </xf>
    <xf numFmtId="0" fontId="4" fillId="0" borderId="119" xfId="0" applyFont="1" applyBorder="1" applyAlignment="1">
      <alignment horizontal="center" vertical="center" wrapText="1"/>
    </xf>
    <xf numFmtId="1" fontId="4" fillId="15" borderId="77" xfId="0" applyNumberFormat="1" applyFont="1" applyFill="1" applyBorder="1" applyAlignment="1">
      <alignment horizontal="center" vertical="center" wrapText="1"/>
    </xf>
    <xf numFmtId="1" fontId="4" fillId="15" borderId="119" xfId="0" applyNumberFormat="1" applyFont="1" applyFill="1" applyBorder="1" applyAlignment="1">
      <alignment horizontal="center" vertical="center" wrapText="1"/>
    </xf>
    <xf numFmtId="164" fontId="4" fillId="0" borderId="91" xfId="0" applyNumberFormat="1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/>
    </xf>
    <xf numFmtId="165" fontId="4" fillId="0" borderId="91" xfId="0" applyNumberFormat="1" applyFont="1" applyBorder="1" applyAlignment="1">
      <alignment horizontal="center" vertical="center"/>
    </xf>
    <xf numFmtId="166" fontId="4" fillId="0" borderId="91" xfId="1" applyFont="1" applyBorder="1" applyAlignment="1">
      <alignment horizontal="center" vertical="center"/>
    </xf>
    <xf numFmtId="165" fontId="4" fillId="0" borderId="9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" fontId="4" fillId="0" borderId="121" xfId="0" applyNumberFormat="1" applyFont="1" applyBorder="1" applyAlignment="1">
      <alignment horizontal="center" vertical="center" wrapText="1"/>
    </xf>
    <xf numFmtId="164" fontId="4" fillId="0" borderId="91" xfId="0" applyNumberFormat="1" applyFont="1" applyBorder="1" applyAlignment="1">
      <alignment vertical="center" wrapText="1"/>
    </xf>
    <xf numFmtId="167" fontId="4" fillId="0" borderId="91" xfId="0" applyNumberFormat="1" applyFont="1" applyBorder="1" applyAlignment="1">
      <alignment horizontal="right" vertical="center" wrapText="1"/>
    </xf>
    <xf numFmtId="49" fontId="4" fillId="0" borderId="91" xfId="0" applyNumberFormat="1" applyFont="1" applyBorder="1" applyAlignment="1">
      <alignment horizontal="left" vertical="center" wrapText="1"/>
    </xf>
    <xf numFmtId="49" fontId="4" fillId="0" borderId="122" xfId="0" applyNumberFormat="1" applyFont="1" applyBorder="1" applyAlignment="1">
      <alignment horizontal="center" vertical="center" wrapText="1"/>
    </xf>
    <xf numFmtId="49" fontId="4" fillId="0" borderId="89" xfId="0" applyNumberFormat="1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 wrapText="1"/>
    </xf>
    <xf numFmtId="164" fontId="4" fillId="0" borderId="95" xfId="0" applyNumberFormat="1" applyFont="1" applyBorder="1" applyAlignment="1">
      <alignment horizontal="center" vertical="center" wrapText="1"/>
    </xf>
    <xf numFmtId="0" fontId="4" fillId="0" borderId="123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/>
    </xf>
    <xf numFmtId="9" fontId="4" fillId="0" borderId="0" xfId="0" applyNumberFormat="1" applyFont="1" applyAlignment="1">
      <alignment vertical="center" wrapText="1"/>
    </xf>
    <xf numFmtId="0" fontId="4" fillId="0" borderId="63" xfId="0" applyFont="1" applyBorder="1" applyAlignment="1">
      <alignment horizontal="center" vertical="center" wrapText="1"/>
    </xf>
    <xf numFmtId="10" fontId="5" fillId="0" borderId="120" xfId="0" applyNumberFormat="1" applyFont="1" applyBorder="1" applyAlignment="1">
      <alignment horizontal="center" vertical="center" wrapText="1"/>
    </xf>
    <xf numFmtId="1" fontId="4" fillId="15" borderId="71" xfId="0" applyNumberFormat="1" applyFont="1" applyFill="1" applyBorder="1" applyAlignment="1">
      <alignment horizontal="center" vertical="center" wrapText="1"/>
    </xf>
    <xf numFmtId="1" fontId="4" fillId="15" borderId="67" xfId="0" applyNumberFormat="1" applyFont="1" applyFill="1" applyBorder="1" applyAlignment="1">
      <alignment horizontal="center" vertical="center" wrapText="1"/>
    </xf>
    <xf numFmtId="164" fontId="4" fillId="0" borderId="49" xfId="0" applyNumberFormat="1" applyFont="1" applyBorder="1" applyAlignment="1">
      <alignment horizontal="center" vertical="center" wrapText="1"/>
    </xf>
    <xf numFmtId="166" fontId="4" fillId="0" borderId="49" xfId="1" applyFont="1" applyBorder="1" applyAlignment="1">
      <alignment horizontal="center" vertical="center"/>
    </xf>
    <xf numFmtId="165" fontId="4" fillId="0" borderId="65" xfId="0" applyNumberFormat="1" applyFont="1" applyBorder="1" applyAlignment="1">
      <alignment horizontal="center" vertical="center"/>
    </xf>
    <xf numFmtId="1" fontId="4" fillId="0" borderId="98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98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" fontId="4" fillId="0" borderId="124" xfId="0" applyNumberFormat="1" applyFont="1" applyBorder="1" applyAlignment="1">
      <alignment horizontal="center" vertical="center" wrapText="1"/>
    </xf>
    <xf numFmtId="1" fontId="4" fillId="15" borderId="81" xfId="0" applyNumberFormat="1" applyFont="1" applyFill="1" applyBorder="1" applyAlignment="1">
      <alignment horizontal="center" vertical="center" wrapText="1"/>
    </xf>
    <xf numFmtId="1" fontId="4" fillId="15" borderId="78" xfId="0" applyNumberFormat="1" applyFont="1" applyFill="1" applyBorder="1" applyAlignment="1">
      <alignment horizontal="center" vertical="center" wrapText="1"/>
    </xf>
    <xf numFmtId="164" fontId="4" fillId="0" borderId="79" xfId="0" applyNumberFormat="1" applyFont="1" applyBorder="1" applyAlignment="1">
      <alignment horizontal="center" vertical="center" wrapText="1"/>
    </xf>
    <xf numFmtId="166" fontId="4" fillId="0" borderId="79" xfId="1" applyFont="1" applyBorder="1" applyAlignment="1">
      <alignment horizontal="center" vertical="center"/>
    </xf>
    <xf numFmtId="165" fontId="4" fillId="0" borderId="88" xfId="0" applyNumberFormat="1" applyFont="1" applyBorder="1" applyAlignment="1">
      <alignment horizontal="center" vertical="center"/>
    </xf>
    <xf numFmtId="49" fontId="4" fillId="0" borderId="104" xfId="0" applyNumberFormat="1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 wrapText="1"/>
    </xf>
    <xf numFmtId="164" fontId="4" fillId="0" borderId="88" xfId="0" applyNumberFormat="1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164" fontId="4" fillId="0" borderId="92" xfId="0" applyNumberFormat="1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/>
    </xf>
    <xf numFmtId="168" fontId="14" fillId="0" borderId="92" xfId="0" applyNumberFormat="1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 wrapText="1"/>
    </xf>
    <xf numFmtId="164" fontId="4" fillId="0" borderId="70" xfId="0" applyNumberFormat="1" applyFont="1" applyBorder="1" applyAlignment="1">
      <alignment horizontal="center" vertical="center" wrapText="1"/>
    </xf>
    <xf numFmtId="168" fontId="14" fillId="0" borderId="70" xfId="0" applyNumberFormat="1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 wrapText="1"/>
    </xf>
    <xf numFmtId="164" fontId="4" fillId="0" borderId="80" xfId="0" applyNumberFormat="1" applyFont="1" applyBorder="1" applyAlignment="1">
      <alignment horizontal="center" vertical="center" wrapText="1"/>
    </xf>
    <xf numFmtId="168" fontId="14" fillId="0" borderId="80" xfId="0" applyNumberFormat="1" applyFont="1" applyBorder="1" applyAlignment="1">
      <alignment horizontal="center" vertical="center"/>
    </xf>
    <xf numFmtId="1" fontId="4" fillId="0" borderId="68" xfId="0" applyNumberFormat="1" applyFont="1" applyBorder="1" applyAlignment="1">
      <alignment horizontal="center" vertical="center" wrapText="1"/>
    </xf>
    <xf numFmtId="165" fontId="4" fillId="0" borderId="110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49" fontId="4" fillId="0" borderId="53" xfId="0" applyNumberFormat="1" applyFont="1" applyBorder="1" applyAlignment="1">
      <alignment horizontal="center" vertical="center" wrapText="1"/>
    </xf>
    <xf numFmtId="1" fontId="4" fillId="0" borderId="49" xfId="0" applyNumberFormat="1" applyFont="1" applyBorder="1" applyAlignment="1">
      <alignment horizontal="center" vertical="center" wrapText="1"/>
    </xf>
    <xf numFmtId="1" fontId="4" fillId="0" borderId="125" xfId="0" applyNumberFormat="1" applyFont="1" applyBorder="1" applyAlignment="1">
      <alignment horizontal="center" vertical="center" wrapText="1"/>
    </xf>
    <xf numFmtId="1" fontId="4" fillId="0" borderId="91" xfId="0" applyNumberFormat="1" applyFont="1" applyBorder="1" applyAlignment="1">
      <alignment horizontal="center" vertical="center" wrapText="1"/>
    </xf>
    <xf numFmtId="164" fontId="4" fillId="15" borderId="91" xfId="0" applyNumberFormat="1" applyFont="1" applyFill="1" applyBorder="1" applyAlignment="1">
      <alignment horizontal="center" vertical="center" wrapText="1"/>
    </xf>
    <xf numFmtId="165" fontId="4" fillId="0" borderId="91" xfId="0" applyNumberFormat="1" applyFont="1" applyBorder="1" applyAlignment="1">
      <alignment horizontal="center" vertical="center" wrapText="1"/>
    </xf>
    <xf numFmtId="1" fontId="4" fillId="0" borderId="126" xfId="0" applyNumberFormat="1" applyFont="1" applyBorder="1" applyAlignment="1">
      <alignment horizontal="center" vertical="center" wrapText="1"/>
    </xf>
    <xf numFmtId="167" fontId="4" fillId="0" borderId="92" xfId="0" applyNumberFormat="1" applyFont="1" applyBorder="1" applyAlignment="1">
      <alignment horizontal="right" vertical="center" wrapText="1"/>
    </xf>
    <xf numFmtId="0" fontId="13" fillId="0" borderId="89" xfId="0" applyFont="1" applyBorder="1" applyAlignment="1">
      <alignment horizontal="center" vertical="center" wrapText="1"/>
    </xf>
    <xf numFmtId="0" fontId="11" fillId="0" borderId="91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4" fillId="0" borderId="110" xfId="0" applyFont="1" applyBorder="1" applyAlignment="1">
      <alignment horizontal="center" vertical="center" wrapText="1"/>
    </xf>
    <xf numFmtId="0" fontId="4" fillId="0" borderId="67" xfId="0" applyFont="1" applyBorder="1" applyAlignment="1">
      <alignment vertical="center" wrapText="1"/>
    </xf>
    <xf numFmtId="164" fontId="4" fillId="15" borderId="49" xfId="0" applyNumberFormat="1" applyFont="1" applyFill="1" applyBorder="1" applyAlignment="1">
      <alignment horizontal="center" vertical="center" wrapText="1"/>
    </xf>
    <xf numFmtId="165" fontId="4" fillId="0" borderId="49" xfId="0" applyNumberFormat="1" applyFont="1" applyBorder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1" fontId="4" fillId="0" borderId="53" xfId="0" applyNumberFormat="1" applyFont="1" applyBorder="1" applyAlignment="1">
      <alignment horizontal="center" vertical="center" wrapText="1"/>
    </xf>
    <xf numFmtId="164" fontId="4" fillId="15" borderId="53" xfId="0" applyNumberFormat="1" applyFont="1" applyFill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167" fontId="4" fillId="0" borderId="53" xfId="0" applyNumberFormat="1" applyFont="1" applyBorder="1" applyAlignment="1">
      <alignment horizontal="right" vertical="center" wrapText="1"/>
    </xf>
    <xf numFmtId="49" fontId="4" fillId="0" borderId="70" xfId="0" applyNumberFormat="1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4" fillId="0" borderId="127" xfId="0" applyFont="1" applyBorder="1" applyAlignment="1">
      <alignment horizontal="center" vertical="center" wrapText="1"/>
    </xf>
    <xf numFmtId="1" fontId="4" fillId="0" borderId="128" xfId="0" applyNumberFormat="1" applyFont="1" applyBorder="1" applyAlignment="1">
      <alignment horizontal="center" vertical="center" wrapText="1"/>
    </xf>
    <xf numFmtId="1" fontId="4" fillId="0" borderId="127" xfId="0" applyNumberFormat="1" applyFont="1" applyBorder="1" applyAlignment="1">
      <alignment horizontal="center" vertical="center" wrapText="1"/>
    </xf>
    <xf numFmtId="49" fontId="4" fillId="0" borderId="129" xfId="0" applyNumberFormat="1" applyFont="1" applyBorder="1" applyAlignment="1">
      <alignment horizontal="center" vertical="center" wrapText="1"/>
    </xf>
    <xf numFmtId="164" fontId="4" fillId="0" borderId="129" xfId="0" applyNumberFormat="1" applyFont="1" applyBorder="1" applyAlignment="1">
      <alignment horizontal="center" vertical="center" wrapText="1"/>
    </xf>
    <xf numFmtId="0" fontId="4" fillId="0" borderId="130" xfId="0" applyFont="1" applyBorder="1" applyAlignment="1">
      <alignment horizontal="center" vertical="center" wrapText="1"/>
    </xf>
    <xf numFmtId="0" fontId="4" fillId="0" borderId="131" xfId="0" applyFont="1" applyBorder="1" applyAlignment="1">
      <alignment horizontal="center" vertical="center"/>
    </xf>
    <xf numFmtId="49" fontId="4" fillId="0" borderId="129" xfId="0" applyNumberFormat="1" applyFont="1" applyBorder="1" applyAlignment="1">
      <alignment horizontal="center" vertical="center"/>
    </xf>
    <xf numFmtId="49" fontId="4" fillId="0" borderId="128" xfId="0" applyNumberFormat="1" applyFont="1" applyBorder="1" applyAlignment="1">
      <alignment horizontal="center" vertical="center"/>
    </xf>
    <xf numFmtId="165" fontId="4" fillId="0" borderId="93" xfId="0" applyNumberFormat="1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left" vertical="center"/>
    </xf>
    <xf numFmtId="1" fontId="4" fillId="0" borderId="36" xfId="0" applyNumberFormat="1" applyFont="1" applyBorder="1" applyAlignment="1">
      <alignment horizontal="center" vertical="center" wrapText="1"/>
    </xf>
    <xf numFmtId="49" fontId="4" fillId="0" borderId="132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33" xfId="0" applyNumberFormat="1" applyFont="1" applyBorder="1" applyAlignment="1">
      <alignment horizontal="center" vertical="center"/>
    </xf>
    <xf numFmtId="0" fontId="11" fillId="0" borderId="129" xfId="0" applyFont="1" applyBorder="1" applyAlignment="1">
      <alignment horizontal="center" vertical="center" wrapText="1"/>
    </xf>
    <xf numFmtId="164" fontId="4" fillId="0" borderId="134" xfId="0" applyNumberFormat="1" applyFont="1" applyBorder="1" applyAlignment="1">
      <alignment horizontal="center" vertical="center" wrapText="1"/>
    </xf>
    <xf numFmtId="0" fontId="4" fillId="0" borderId="134" xfId="0" applyFont="1" applyBorder="1" applyAlignment="1">
      <alignment horizontal="center" vertical="center" wrapText="1"/>
    </xf>
    <xf numFmtId="49" fontId="4" fillId="0" borderId="135" xfId="0" applyNumberFormat="1" applyFont="1" applyBorder="1" applyAlignment="1">
      <alignment horizontal="center" vertical="center" wrapText="1"/>
    </xf>
    <xf numFmtId="49" fontId="4" fillId="0" borderId="136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65" fontId="4" fillId="0" borderId="99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9" fontId="15" fillId="0" borderId="68" xfId="0" applyNumberFormat="1" applyFont="1" applyBorder="1" applyAlignment="1">
      <alignment horizontal="left" wrapText="1"/>
    </xf>
    <xf numFmtId="49" fontId="4" fillId="0" borderId="137" xfId="0" applyNumberFormat="1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 wrapText="1"/>
    </xf>
    <xf numFmtId="0" fontId="4" fillId="0" borderId="138" xfId="0" applyFont="1" applyBorder="1" applyAlignment="1">
      <alignment horizontal="center" vertical="center" wrapText="1"/>
    </xf>
    <xf numFmtId="1" fontId="4" fillId="0" borderId="139" xfId="0" applyNumberFormat="1" applyFont="1" applyBorder="1" applyAlignment="1">
      <alignment horizontal="center" vertical="center" wrapText="1"/>
    </xf>
    <xf numFmtId="1" fontId="4" fillId="0" borderId="138" xfId="0" applyNumberFormat="1" applyFont="1" applyBorder="1" applyAlignment="1">
      <alignment horizontal="center" vertical="center" wrapText="1"/>
    </xf>
    <xf numFmtId="49" fontId="4" fillId="0" borderId="84" xfId="0" applyNumberFormat="1" applyFont="1" applyBorder="1" applyAlignment="1">
      <alignment horizontal="center" vertical="center" wrapText="1"/>
    </xf>
    <xf numFmtId="164" fontId="4" fillId="0" borderId="84" xfId="0" applyNumberFormat="1" applyFont="1" applyBorder="1" applyAlignment="1">
      <alignment horizontal="center" vertical="center" wrapText="1"/>
    </xf>
    <xf numFmtId="0" fontId="4" fillId="0" borderId="140" xfId="0" applyFont="1" applyBorder="1" applyAlignment="1">
      <alignment horizontal="center" vertical="center" wrapText="1"/>
    </xf>
    <xf numFmtId="49" fontId="4" fillId="0" borderId="141" xfId="0" applyNumberFormat="1" applyFont="1" applyBorder="1" applyAlignment="1">
      <alignment horizontal="center" vertical="center"/>
    </xf>
    <xf numFmtId="49" fontId="4" fillId="0" borderId="84" xfId="0" applyNumberFormat="1" applyFont="1" applyBorder="1" applyAlignment="1">
      <alignment horizontal="center" vertical="center"/>
    </xf>
    <xf numFmtId="49" fontId="4" fillId="0" borderId="139" xfId="0" applyNumberFormat="1" applyFont="1" applyBorder="1" applyAlignment="1">
      <alignment horizontal="center" vertical="center"/>
    </xf>
    <xf numFmtId="165" fontId="4" fillId="0" borderId="105" xfId="0" applyNumberFormat="1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 wrapText="1"/>
    </xf>
    <xf numFmtId="1" fontId="4" fillId="0" borderId="142" xfId="0" applyNumberFormat="1" applyFont="1" applyBorder="1" applyAlignment="1">
      <alignment horizontal="center" vertical="center" wrapText="1"/>
    </xf>
    <xf numFmtId="49" fontId="4" fillId="0" borderId="143" xfId="0" applyNumberFormat="1" applyFont="1" applyBorder="1" applyAlignment="1">
      <alignment horizontal="center" vertical="center" wrapText="1"/>
    </xf>
    <xf numFmtId="49" fontId="4" fillId="0" borderId="140" xfId="0" applyNumberFormat="1" applyFont="1" applyBorder="1" applyAlignment="1">
      <alignment horizontal="center" vertical="center" wrapText="1"/>
    </xf>
    <xf numFmtId="49" fontId="4" fillId="0" borderId="144" xfId="0" applyNumberFormat="1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 wrapText="1"/>
    </xf>
    <xf numFmtId="164" fontId="4" fillId="0" borderId="145" xfId="0" applyNumberFormat="1" applyFont="1" applyBorder="1" applyAlignment="1">
      <alignment horizontal="center" vertical="center" wrapText="1"/>
    </xf>
    <xf numFmtId="0" fontId="4" fillId="0" borderId="139" xfId="0" applyFont="1" applyBorder="1" applyAlignment="1">
      <alignment horizontal="center" vertical="center" wrapText="1"/>
    </xf>
    <xf numFmtId="49" fontId="4" fillId="0" borderId="14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1" fontId="4" fillId="0" borderId="68" xfId="0" applyNumberFormat="1" applyFont="1" applyBorder="1" applyAlignment="1">
      <alignment horizontal="center" vertical="center"/>
    </xf>
    <xf numFmtId="0" fontId="4" fillId="0" borderId="92" xfId="0" applyFont="1" applyBorder="1" applyAlignment="1">
      <alignment horizontal="center"/>
    </xf>
    <xf numFmtId="165" fontId="4" fillId="0" borderId="68" xfId="0" applyNumberFormat="1" applyFont="1" applyBorder="1" applyAlignment="1">
      <alignment horizontal="center" vertical="center"/>
    </xf>
    <xf numFmtId="166" fontId="4" fillId="0" borderId="68" xfId="1" applyFont="1" applyBorder="1" applyAlignment="1">
      <alignment horizontal="center" vertical="center"/>
    </xf>
    <xf numFmtId="49" fontId="4" fillId="0" borderId="64" xfId="0" applyNumberFormat="1" applyFont="1" applyBorder="1" applyAlignment="1">
      <alignment horizontal="left" vertical="center"/>
    </xf>
    <xf numFmtId="1" fontId="4" fillId="0" borderId="147" xfId="0" applyNumberFormat="1" applyFont="1" applyBorder="1" applyAlignment="1">
      <alignment horizontal="center" vertical="center" wrapText="1"/>
    </xf>
    <xf numFmtId="164" fontId="4" fillId="0" borderId="91" xfId="0" applyNumberFormat="1" applyFont="1" applyBorder="1" applyAlignment="1">
      <alignment horizontal="left" vertical="center" wrapText="1"/>
    </xf>
    <xf numFmtId="167" fontId="16" fillId="0" borderId="91" xfId="0" applyNumberFormat="1" applyFont="1" applyBorder="1" applyAlignment="1">
      <alignment horizontal="center" vertical="center" wrapText="1"/>
    </xf>
    <xf numFmtId="167" fontId="4" fillId="0" borderId="91" xfId="0" applyNumberFormat="1" applyFont="1" applyBorder="1" applyAlignment="1">
      <alignment horizontal="center" vertical="center" wrapText="1"/>
    </xf>
    <xf numFmtId="49" fontId="4" fillId="0" borderId="148" xfId="0" applyNumberFormat="1" applyFont="1" applyBorder="1" applyAlignment="1">
      <alignment horizontal="center" vertical="center" wrapText="1"/>
    </xf>
    <xf numFmtId="49" fontId="4" fillId="0" borderId="68" xfId="0" applyNumberFormat="1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49" fontId="4" fillId="0" borderId="127" xfId="0" applyNumberFormat="1" applyFont="1" applyBorder="1" applyAlignment="1">
      <alignment horizontal="center" vertical="center" wrapText="1"/>
    </xf>
    <xf numFmtId="1" fontId="4" fillId="0" borderId="149" xfId="0" applyNumberFormat="1" applyFont="1" applyBorder="1" applyAlignment="1">
      <alignment horizontal="center" vertical="center" wrapText="1"/>
    </xf>
    <xf numFmtId="164" fontId="4" fillId="0" borderId="49" xfId="0" applyNumberFormat="1" applyFont="1" applyBorder="1" applyAlignment="1">
      <alignment horizontal="left" vertical="center" wrapText="1"/>
    </xf>
    <xf numFmtId="167" fontId="16" fillId="0" borderId="68" xfId="0" applyNumberFormat="1" applyFont="1" applyBorder="1" applyAlignment="1">
      <alignment horizontal="center" vertical="center" wrapText="1"/>
    </xf>
    <xf numFmtId="167" fontId="4" fillId="0" borderId="68" xfId="0" applyNumberFormat="1" applyFont="1" applyBorder="1" applyAlignment="1">
      <alignment horizontal="center" vertical="center" wrapText="1"/>
    </xf>
    <xf numFmtId="49" fontId="4" fillId="0" borderId="150" xfId="0" applyNumberFormat="1" applyFont="1" applyBorder="1" applyAlignment="1">
      <alignment horizontal="center" vertical="center" wrapText="1"/>
    </xf>
    <xf numFmtId="0" fontId="4" fillId="0" borderId="1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0" fillId="0" borderId="111" xfId="0" applyBorder="1" applyAlignment="1">
      <alignment horizontal="center"/>
    </xf>
    <xf numFmtId="49" fontId="15" fillId="0" borderId="68" xfId="0" applyNumberFormat="1" applyFont="1" applyBorder="1" applyAlignment="1">
      <alignment horizontal="center" wrapText="1"/>
    </xf>
    <xf numFmtId="49" fontId="11" fillId="0" borderId="49" xfId="0" applyNumberFormat="1" applyFont="1" applyBorder="1" applyAlignment="1">
      <alignment horizontal="center" vertical="center" wrapText="1"/>
    </xf>
    <xf numFmtId="1" fontId="4" fillId="0" borderId="53" xfId="0" applyNumberFormat="1" applyFont="1" applyBorder="1" applyAlignment="1">
      <alignment horizontal="center" vertical="center"/>
    </xf>
    <xf numFmtId="166" fontId="4" fillId="0" borderId="53" xfId="1" applyFont="1" applyBorder="1" applyAlignment="1">
      <alignment horizontal="center" vertical="center"/>
    </xf>
    <xf numFmtId="1" fontId="4" fillId="0" borderId="144" xfId="0" applyNumberFormat="1" applyFont="1" applyBorder="1" applyAlignment="1">
      <alignment horizontal="center" vertical="center" wrapText="1"/>
    </xf>
    <xf numFmtId="49" fontId="15" fillId="0" borderId="80" xfId="0" applyNumberFormat="1" applyFont="1" applyBorder="1" applyAlignment="1">
      <alignment horizontal="center" wrapText="1"/>
    </xf>
    <xf numFmtId="167" fontId="16" fillId="0" borderId="80" xfId="0" applyNumberFormat="1" applyFont="1" applyBorder="1" applyAlignment="1">
      <alignment horizontal="center" vertical="center" wrapText="1"/>
    </xf>
    <xf numFmtId="167" fontId="4" fillId="0" borderId="80" xfId="0" applyNumberFormat="1" applyFont="1" applyBorder="1" applyAlignment="1">
      <alignment horizontal="center" vertical="center" wrapText="1"/>
    </xf>
    <xf numFmtId="49" fontId="4" fillId="0" borderId="80" xfId="0" applyNumberFormat="1" applyFont="1" applyBorder="1" applyAlignment="1">
      <alignment horizontal="center" vertical="center" wrapText="1"/>
    </xf>
    <xf numFmtId="49" fontId="4" fillId="0" borderId="145" xfId="0" applyNumberFormat="1" applyFont="1" applyBorder="1" applyAlignment="1">
      <alignment horizontal="center" vertical="center" wrapText="1"/>
    </xf>
    <xf numFmtId="49" fontId="11" fillId="0" borderId="53" xfId="0" applyNumberFormat="1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33" xfId="0" applyFont="1" applyBorder="1" applyAlignment="1">
      <alignment horizontal="center"/>
    </xf>
    <xf numFmtId="0" fontId="4" fillId="0" borderId="128" xfId="0" applyFont="1" applyBorder="1" applyAlignment="1">
      <alignment horizontal="center" vertical="center" wrapText="1"/>
    </xf>
    <xf numFmtId="1" fontId="4" fillId="0" borderId="128" xfId="0" applyNumberFormat="1" applyFont="1" applyBorder="1" applyAlignment="1">
      <alignment horizontal="center"/>
    </xf>
    <xf numFmtId="1" fontId="4" fillId="0" borderId="127" xfId="0" applyNumberFormat="1" applyFont="1" applyBorder="1" applyAlignment="1">
      <alignment horizontal="center"/>
    </xf>
    <xf numFmtId="1" fontId="4" fillId="0" borderId="91" xfId="0" applyNumberFormat="1" applyFont="1" applyBorder="1" applyAlignment="1">
      <alignment vertical="center"/>
    </xf>
    <xf numFmtId="49" fontId="4" fillId="0" borderId="91" xfId="0" applyNumberFormat="1" applyFont="1" applyBorder="1" applyAlignment="1">
      <alignment vertical="center"/>
    </xf>
    <xf numFmtId="0" fontId="4" fillId="0" borderId="77" xfId="0" applyFont="1" applyBorder="1" applyAlignment="1">
      <alignment horizontal="center" vertical="center" wrapText="1"/>
    </xf>
    <xf numFmtId="168" fontId="4" fillId="0" borderId="91" xfId="1" applyNumberFormat="1" applyFont="1" applyBorder="1" applyAlignment="1">
      <alignment horizontal="center" vertical="center"/>
    </xf>
    <xf numFmtId="1" fontId="4" fillId="0" borderId="109" xfId="0" applyNumberFormat="1" applyFont="1" applyBorder="1" applyAlignment="1">
      <alignment horizontal="center" vertical="center" wrapText="1"/>
    </xf>
    <xf numFmtId="49" fontId="15" fillId="0" borderId="92" xfId="0" applyNumberFormat="1" applyFont="1" applyBorder="1" applyAlignment="1">
      <alignment horizontal="center" vertical="center" wrapText="1"/>
    </xf>
    <xf numFmtId="167" fontId="4" fillId="0" borderId="92" xfId="0" applyNumberFormat="1" applyFont="1" applyBorder="1" applyAlignment="1">
      <alignment horizontal="center" vertical="center" wrapText="1"/>
    </xf>
    <xf numFmtId="0" fontId="4" fillId="0" borderId="137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49" xfId="0" applyNumberFormat="1" applyFont="1" applyBorder="1" applyAlignment="1">
      <alignment vertical="center"/>
    </xf>
    <xf numFmtId="168" fontId="4" fillId="0" borderId="49" xfId="1" applyNumberFormat="1" applyFont="1" applyBorder="1" applyAlignment="1">
      <alignment horizontal="center" vertical="center"/>
    </xf>
    <xf numFmtId="1" fontId="4" fillId="0" borderId="74" xfId="0" applyNumberFormat="1" applyFont="1" applyBorder="1" applyAlignment="1">
      <alignment horizontal="center" vertical="center" wrapText="1"/>
    </xf>
    <xf numFmtId="49" fontId="15" fillId="0" borderId="68" xfId="0" applyNumberFormat="1" applyFont="1" applyBorder="1" applyAlignment="1">
      <alignment horizontal="center" vertical="center" wrapText="1"/>
    </xf>
    <xf numFmtId="167" fontId="4" fillId="0" borderId="68" xfId="0" applyNumberFormat="1" applyFont="1" applyBorder="1" applyAlignment="1">
      <alignment horizontal="center" vertical="center" wrapText="1"/>
    </xf>
    <xf numFmtId="49" fontId="4" fillId="0" borderId="75" xfId="0" applyNumberFormat="1" applyFont="1" applyBorder="1" applyAlignment="1">
      <alignment horizontal="center" vertical="center" wrapText="1"/>
    </xf>
    <xf numFmtId="1" fontId="4" fillId="0" borderId="61" xfId="0" applyNumberFormat="1" applyFont="1" applyBorder="1" applyAlignment="1">
      <alignment horizontal="center" vertical="center" wrapText="1"/>
    </xf>
    <xf numFmtId="49" fontId="15" fillId="0" borderId="53" xfId="0" applyNumberFormat="1" applyFont="1" applyBorder="1" applyAlignment="1">
      <alignment horizontal="center" vertical="center" wrapText="1"/>
    </xf>
    <xf numFmtId="167" fontId="4" fillId="0" borderId="53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144" xfId="0" applyFont="1" applyBorder="1" applyAlignment="1">
      <alignment horizontal="center"/>
    </xf>
    <xf numFmtId="1" fontId="4" fillId="0" borderId="139" xfId="0" applyNumberFormat="1" applyFont="1" applyBorder="1" applyAlignment="1">
      <alignment horizontal="center"/>
    </xf>
    <xf numFmtId="1" fontId="4" fillId="0" borderId="138" xfId="0" applyNumberFormat="1" applyFont="1" applyBorder="1" applyAlignment="1">
      <alignment horizontal="center"/>
    </xf>
    <xf numFmtId="0" fontId="4" fillId="0" borderId="79" xfId="0" applyFont="1" applyBorder="1" applyAlignment="1">
      <alignment horizontal="center" vertical="center"/>
    </xf>
    <xf numFmtId="1" fontId="4" fillId="0" borderId="79" xfId="0" applyNumberFormat="1" applyFont="1" applyBorder="1" applyAlignment="1">
      <alignment vertical="center"/>
    </xf>
    <xf numFmtId="1" fontId="4" fillId="0" borderId="86" xfId="0" applyNumberFormat="1" applyFont="1" applyBorder="1" applyAlignment="1">
      <alignment horizontal="center" vertical="center" wrapText="1"/>
    </xf>
    <xf numFmtId="167" fontId="4" fillId="0" borderId="80" xfId="0" applyNumberFormat="1" applyFont="1" applyBorder="1" applyAlignment="1">
      <alignment horizontal="center" vertical="center" wrapText="1"/>
    </xf>
    <xf numFmtId="0" fontId="4" fillId="0" borderId="145" xfId="0" applyFont="1" applyBorder="1" applyAlignment="1">
      <alignment horizontal="center" vertical="center" wrapText="1"/>
    </xf>
    <xf numFmtId="0" fontId="4" fillId="0" borderId="151" xfId="0" applyFont="1" applyBorder="1" applyAlignment="1">
      <alignment horizontal="center"/>
    </xf>
    <xf numFmtId="0" fontId="4" fillId="0" borderId="68" xfId="0" applyFont="1" applyBorder="1" applyAlignment="1">
      <alignment horizontal="center" vertical="center"/>
    </xf>
    <xf numFmtId="0" fontId="4" fillId="0" borderId="68" xfId="0" applyFont="1" applyBorder="1" applyAlignment="1">
      <alignment vertical="center"/>
    </xf>
    <xf numFmtId="0" fontId="4" fillId="0" borderId="152" xfId="0" applyFont="1" applyBorder="1" applyAlignment="1">
      <alignment wrapText="1"/>
    </xf>
    <xf numFmtId="165" fontId="4" fillId="0" borderId="4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65" fontId="4" fillId="0" borderId="100" xfId="0" applyNumberFormat="1" applyFont="1" applyBorder="1" applyAlignment="1">
      <alignment vertical="center"/>
    </xf>
    <xf numFmtId="1" fontId="4" fillId="0" borderId="68" xfId="0" applyNumberFormat="1" applyFont="1" applyBorder="1" applyAlignment="1">
      <alignment horizontal="center" vertical="center" wrapText="1"/>
    </xf>
    <xf numFmtId="164" fontId="4" fillId="0" borderId="68" xfId="0" applyNumberFormat="1" applyFont="1" applyBorder="1" applyAlignment="1">
      <alignment horizontal="left" vertical="center" wrapText="1"/>
    </xf>
    <xf numFmtId="49" fontId="4" fillId="0" borderId="75" xfId="0" applyNumberFormat="1" applyFont="1" applyBorder="1" applyAlignment="1">
      <alignment horizontal="center" vertical="center" wrapText="1"/>
    </xf>
    <xf numFmtId="0" fontId="4" fillId="0" borderId="133" xfId="0" applyFont="1" applyBorder="1" applyAlignment="1">
      <alignment horizontal="center" vertical="center" wrapText="1"/>
    </xf>
    <xf numFmtId="0" fontId="4" fillId="0" borderId="134" xfId="0" applyFont="1" applyBorder="1" applyAlignment="1">
      <alignment vertical="center" wrapText="1"/>
    </xf>
    <xf numFmtId="0" fontId="4" fillId="0" borderId="49" xfId="0" applyFont="1" applyBorder="1" applyAlignment="1">
      <alignment vertical="center"/>
    </xf>
    <xf numFmtId="1" fontId="4" fillId="0" borderId="49" xfId="0" applyNumberFormat="1" applyFont="1" applyBorder="1" applyAlignment="1">
      <alignment horizontal="center" vertical="center" wrapText="1"/>
    </xf>
    <xf numFmtId="167" fontId="4" fillId="0" borderId="49" xfId="0" applyNumberFormat="1" applyFont="1" applyBorder="1" applyAlignment="1">
      <alignment horizontal="center" vertical="center" wrapText="1"/>
    </xf>
    <xf numFmtId="0" fontId="4" fillId="0" borderId="137" xfId="0" applyFont="1" applyBorder="1" applyAlignment="1">
      <alignment horizontal="center" vertical="center" wrapText="1"/>
    </xf>
    <xf numFmtId="0" fontId="4" fillId="0" borderId="115" xfId="0" applyFont="1" applyBorder="1" applyAlignment="1">
      <alignment vertical="center" wrapText="1"/>
    </xf>
    <xf numFmtId="49" fontId="15" fillId="0" borderId="49" xfId="0" applyNumberFormat="1" applyFont="1" applyBorder="1" applyAlignment="1">
      <alignment horizontal="center" vertical="center" wrapText="1"/>
    </xf>
    <xf numFmtId="0" fontId="4" fillId="0" borderId="153" xfId="0" applyFont="1" applyBorder="1" applyAlignment="1">
      <alignment horizontal="center"/>
    </xf>
    <xf numFmtId="49" fontId="4" fillId="0" borderId="53" xfId="0" applyNumberFormat="1" applyFont="1" applyBorder="1" applyAlignment="1">
      <alignment horizontal="left" vertical="center" wrapText="1"/>
    </xf>
    <xf numFmtId="164" fontId="4" fillId="0" borderId="53" xfId="0" applyNumberFormat="1" applyFont="1" applyBorder="1" applyAlignment="1">
      <alignment vertical="center" wrapText="1"/>
    </xf>
    <xf numFmtId="0" fontId="4" fillId="0" borderId="53" xfId="0" applyFont="1" applyBorder="1" applyAlignment="1">
      <alignment vertical="center"/>
    </xf>
    <xf numFmtId="49" fontId="4" fillId="0" borderId="53" xfId="0" applyNumberFormat="1" applyFont="1" applyBorder="1" applyAlignment="1">
      <alignment vertical="center"/>
    </xf>
    <xf numFmtId="49" fontId="15" fillId="0" borderId="53" xfId="0" applyNumberFormat="1" applyFont="1" applyBorder="1" applyAlignment="1">
      <alignment horizontal="left" wrapText="1"/>
    </xf>
    <xf numFmtId="167" fontId="4" fillId="0" borderId="53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144" xfId="0" applyFont="1" applyBorder="1" applyAlignment="1">
      <alignment horizontal="center" vertical="center" wrapText="1"/>
    </xf>
    <xf numFmtId="0" fontId="4" fillId="0" borderId="145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16" fillId="0" borderId="49" xfId="0" applyFont="1" applyBorder="1" applyAlignment="1">
      <alignment horizontal="center" vertical="center" wrapText="1"/>
    </xf>
    <xf numFmtId="1" fontId="4" fillId="0" borderId="49" xfId="0" applyNumberFormat="1" applyFont="1" applyBorder="1" applyAlignment="1">
      <alignment horizontal="center"/>
    </xf>
    <xf numFmtId="1" fontId="4" fillId="0" borderId="111" xfId="0" applyNumberFormat="1" applyFont="1" applyBorder="1" applyAlignment="1">
      <alignment horizontal="center" vertical="center" wrapText="1"/>
    </xf>
    <xf numFmtId="0" fontId="11" fillId="14" borderId="4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64" fontId="16" fillId="0" borderId="49" xfId="0" applyNumberFormat="1" applyFont="1" applyBorder="1" applyAlignment="1">
      <alignment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0" fontId="11" fillId="14" borderId="101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164" fontId="4" fillId="0" borderId="150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0" fontId="4" fillId="0" borderId="34" xfId="0" applyNumberFormat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41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154" xfId="0" applyFont="1" applyBorder="1" applyAlignment="1">
      <alignment horizontal="center" vertical="center" wrapText="1"/>
    </xf>
    <xf numFmtId="0" fontId="4" fillId="0" borderId="10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/>
    </xf>
    <xf numFmtId="1" fontId="4" fillId="0" borderId="16" xfId="0" applyNumberFormat="1" applyFont="1" applyBorder="1"/>
    <xf numFmtId="1" fontId="4" fillId="0" borderId="67" xfId="0" applyNumberFormat="1" applyFont="1" applyBorder="1"/>
    <xf numFmtId="164" fontId="4" fillId="0" borderId="49" xfId="0" applyNumberFormat="1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" fontId="4" fillId="0" borderId="155" xfId="0" applyNumberFormat="1" applyFont="1" applyBorder="1" applyAlignment="1">
      <alignment horizontal="center" vertical="center" wrapText="1"/>
    </xf>
    <xf numFmtId="0" fontId="4" fillId="0" borderId="156" xfId="0" applyFont="1" applyBorder="1" applyAlignment="1">
      <alignment horizontal="center" vertical="center" wrapText="1"/>
    </xf>
    <xf numFmtId="1" fontId="4" fillId="0" borderId="156" xfId="0" applyNumberFormat="1" applyFont="1" applyBorder="1"/>
    <xf numFmtId="1" fontId="4" fillId="0" borderId="157" xfId="0" applyNumberFormat="1" applyFont="1" applyBorder="1"/>
    <xf numFmtId="49" fontId="4" fillId="0" borderId="49" xfId="0" applyNumberFormat="1" applyFont="1" applyBorder="1" applyAlignment="1">
      <alignment horizontal="left" vertical="center"/>
    </xf>
    <xf numFmtId="49" fontId="4" fillId="0" borderId="46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/>
    </xf>
    <xf numFmtId="164" fontId="4" fillId="0" borderId="158" xfId="0" applyNumberFormat="1" applyFont="1" applyBorder="1" applyAlignment="1">
      <alignment horizontal="center" vertical="center" wrapText="1"/>
    </xf>
    <xf numFmtId="0" fontId="17" fillId="18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3" fillId="0" borderId="159" xfId="0" applyFont="1" applyBorder="1"/>
    <xf numFmtId="10" fontId="2" fillId="0" borderId="160" xfId="0" applyNumberFormat="1" applyFont="1" applyBorder="1" applyAlignment="1">
      <alignment horizontal="center" vertical="center" wrapText="1"/>
    </xf>
    <xf numFmtId="0" fontId="3" fillId="0" borderId="47" xfId="0" applyFont="1" applyBorder="1"/>
    <xf numFmtId="164" fontId="2" fillId="0" borderId="48" xfId="0" applyNumberFormat="1" applyFont="1" applyBorder="1" applyAlignment="1">
      <alignment horizontal="center" vertical="center" wrapText="1"/>
    </xf>
    <xf numFmtId="0" fontId="17" fillId="0" borderId="161" xfId="0" applyFont="1" applyBorder="1" applyAlignment="1">
      <alignment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17" fillId="0" borderId="154" xfId="0" applyFont="1" applyBorder="1" applyAlignment="1">
      <alignment horizontal="center" vertical="center" wrapText="1"/>
    </xf>
    <xf numFmtId="0" fontId="17" fillId="0" borderId="48" xfId="0" applyFont="1" applyBorder="1" applyAlignment="1">
      <alignment vertical="center" wrapText="1"/>
    </xf>
    <xf numFmtId="169" fontId="2" fillId="0" borderId="46" xfId="0" applyNumberFormat="1" applyFont="1" applyBorder="1" applyAlignment="1">
      <alignment horizontal="right" vertical="center" wrapText="1"/>
    </xf>
    <xf numFmtId="165" fontId="2" fillId="0" borderId="48" xfId="0" applyNumberFormat="1" applyFont="1" applyBorder="1" applyAlignment="1">
      <alignment horizontal="right" vertical="center" wrapText="1"/>
    </xf>
    <xf numFmtId="165" fontId="2" fillId="0" borderId="154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7" fillId="0" borderId="156" xfId="0" applyFont="1" applyBorder="1" applyAlignment="1">
      <alignment horizontal="center" vertical="center" wrapText="1"/>
    </xf>
    <xf numFmtId="0" fontId="3" fillId="0" borderId="162" xfId="0" applyFont="1" applyBorder="1"/>
    <xf numFmtId="0" fontId="3" fillId="0" borderId="161" xfId="0" applyFont="1" applyBorder="1"/>
    <xf numFmtId="0" fontId="2" fillId="0" borderId="46" xfId="0" applyFont="1" applyBorder="1" applyAlignment="1">
      <alignment horizontal="center" vertical="center" wrapText="1"/>
    </xf>
    <xf numFmtId="0" fontId="2" fillId="0" borderId="154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163" xfId="0" applyFont="1" applyBorder="1" applyAlignment="1">
      <alignment vertical="center" wrapText="1"/>
    </xf>
    <xf numFmtId="0" fontId="17" fillId="0" borderId="162" xfId="0" applyFont="1" applyBorder="1" applyAlignment="1">
      <alignment vertical="center" wrapText="1"/>
    </xf>
    <xf numFmtId="0" fontId="2" fillId="0" borderId="164" xfId="0" applyFont="1" applyBorder="1" applyAlignment="1">
      <alignment horizontal="center" vertical="center" wrapText="1"/>
    </xf>
    <xf numFmtId="0" fontId="17" fillId="0" borderId="16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left" vertical="center" wrapText="1"/>
    </xf>
    <xf numFmtId="0" fontId="17" fillId="0" borderId="41" xfId="0" applyFont="1" applyBorder="1" applyAlignment="1">
      <alignment vertical="center" wrapText="1"/>
    </xf>
    <xf numFmtId="10" fontId="2" fillId="0" borderId="155" xfId="0" applyNumberFormat="1" applyFont="1" applyBorder="1" applyAlignment="1">
      <alignment vertical="center" wrapText="1"/>
    </xf>
    <xf numFmtId="10" fontId="2" fillId="0" borderId="164" xfId="0" applyNumberFormat="1" applyFont="1" applyBorder="1" applyAlignment="1">
      <alignment vertical="center" wrapText="1"/>
    </xf>
    <xf numFmtId="0" fontId="2" fillId="0" borderId="164" xfId="0" applyFont="1" applyBorder="1" applyAlignment="1">
      <alignment vertical="center" wrapText="1"/>
    </xf>
    <xf numFmtId="10" fontId="2" fillId="0" borderId="166" xfId="0" applyNumberFormat="1" applyFont="1" applyBorder="1" applyAlignment="1">
      <alignment vertical="center" wrapText="1"/>
    </xf>
    <xf numFmtId="10" fontId="2" fillId="0" borderId="44" xfId="0" applyNumberFormat="1" applyFont="1" applyBorder="1" applyAlignment="1">
      <alignment vertical="center"/>
    </xf>
    <xf numFmtId="10" fontId="2" fillId="0" borderId="167" xfId="0" applyNumberFormat="1" applyFont="1" applyBorder="1" applyAlignment="1">
      <alignment vertical="center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E523-6791-41E6-B345-ECD792D469B7}">
  <dimension ref="A1:CU130"/>
  <sheetViews>
    <sheetView showGridLines="0" tabSelected="1" zoomScale="70" zoomScaleNormal="70" workbookViewId="0">
      <pane ySplit="12" topLeftCell="A116" activePane="bottomLeft" state="frozen"/>
      <selection pane="bottomLeft" activeCell="B117" sqref="B117:C126"/>
    </sheetView>
  </sheetViews>
  <sheetFormatPr baseColWidth="10" defaultColWidth="14.44140625" defaultRowHeight="15" customHeight="1" outlineLevelCol="1" x14ac:dyDescent="0.3"/>
  <cols>
    <col min="1" max="1" width="4.109375" customWidth="1"/>
    <col min="2" max="2" width="25.109375" customWidth="1"/>
    <col min="3" max="3" width="11.5546875" customWidth="1"/>
    <col min="4" max="4" width="7.109375" customWidth="1"/>
    <col min="5" max="5" width="15.88671875" customWidth="1"/>
    <col min="6" max="6" width="16.6640625" customWidth="1"/>
    <col min="7" max="7" width="15.33203125" customWidth="1"/>
    <col min="8" max="8" width="15.44140625" customWidth="1"/>
    <col min="9" max="12" width="13.109375" customWidth="1" outlineLevel="1"/>
    <col min="13" max="13" width="18.5546875" customWidth="1" outlineLevel="1"/>
    <col min="14" max="14" width="21.109375" customWidth="1"/>
    <col min="15" max="15" width="18.6640625" customWidth="1"/>
    <col min="16" max="16" width="20.6640625" customWidth="1"/>
    <col min="17" max="17" width="18.6640625" customWidth="1" outlineLevel="1"/>
    <col min="18" max="19" width="17.33203125" customWidth="1" outlineLevel="1"/>
    <col min="20" max="20" width="19.44140625" customWidth="1" outlineLevel="1"/>
    <col min="21" max="21" width="5.5546875" customWidth="1"/>
    <col min="22" max="22" width="8.44140625" customWidth="1"/>
    <col min="23" max="23" width="34.6640625" customWidth="1"/>
    <col min="24" max="24" width="18.44140625" customWidth="1"/>
    <col min="25" max="25" width="16.44140625" customWidth="1"/>
    <col min="26" max="26" width="21.109375" style="851" customWidth="1"/>
    <col min="27" max="30" width="13.5546875" customWidth="1" outlineLevel="1"/>
    <col min="31" max="31" width="7.33203125" customWidth="1"/>
    <col min="32" max="32" width="13.88671875" customWidth="1"/>
    <col min="33" max="33" width="25.6640625" customWidth="1"/>
    <col min="34" max="34" width="17.44140625" customWidth="1"/>
    <col min="35" max="35" width="9.6640625" customWidth="1"/>
    <col min="36" max="36" width="11.5546875" customWidth="1"/>
    <col min="37" max="40" width="11.5546875" customWidth="1" outlineLevel="1"/>
    <col min="41" max="41" width="3.88671875" customWidth="1"/>
    <col min="42" max="43" width="21.6640625" customWidth="1"/>
    <col min="44" max="44" width="2.33203125" hidden="1" customWidth="1"/>
    <col min="45" max="52" width="12.6640625" hidden="1" customWidth="1" outlineLevel="1"/>
    <col min="53" max="56" width="12.88671875" hidden="1" customWidth="1" outlineLevel="1"/>
    <col min="57" max="57" width="13.88671875" hidden="1" customWidth="1" outlineLevel="1"/>
    <col min="58" max="58" width="14.109375" hidden="1" customWidth="1" outlineLevel="1"/>
    <col min="59" max="70" width="12.88671875" hidden="1" customWidth="1" outlineLevel="1"/>
    <col min="71" max="78" width="15.109375" hidden="1" customWidth="1" outlineLevel="1"/>
    <col min="79" max="79" width="14.33203125" hidden="1" customWidth="1" outlineLevel="1"/>
    <col min="80" max="80" width="1.6640625" hidden="1" customWidth="1" outlineLevel="1"/>
    <col min="81" max="85" width="11.5546875" hidden="1" customWidth="1" outlineLevel="1"/>
    <col min="86" max="86" width="11.5546875" customWidth="1" collapsed="1"/>
    <col min="87" max="98" width="11.5546875" customWidth="1"/>
  </cols>
  <sheetData>
    <row r="1" spans="1:98" ht="14.25" customHeight="1" thickBot="1" x14ac:dyDescent="0.35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5"/>
      <c r="AT1" s="5"/>
      <c r="AU1" s="5"/>
      <c r="AV1" s="5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7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</row>
    <row r="2" spans="1:98" ht="14.25" customHeight="1" x14ac:dyDescent="0.3">
      <c r="A2" s="8" t="s">
        <v>1</v>
      </c>
      <c r="B2" s="9"/>
      <c r="C2" s="10">
        <v>2024</v>
      </c>
      <c r="D2" s="10"/>
      <c r="E2" s="11" t="s">
        <v>2</v>
      </c>
      <c r="F2" s="12" t="s">
        <v>3</v>
      </c>
      <c r="G2" s="13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  <c r="X2" s="17"/>
      <c r="Y2" s="18"/>
      <c r="Z2" s="18"/>
      <c r="AA2" s="16"/>
      <c r="AB2" s="16"/>
      <c r="AC2" s="16"/>
      <c r="AD2" s="16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20"/>
      <c r="AQ2" s="20"/>
      <c r="AR2" s="19"/>
      <c r="AS2" s="19"/>
      <c r="AT2" s="19"/>
      <c r="AU2" s="19"/>
      <c r="AV2" s="19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15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</row>
    <row r="3" spans="1:98" ht="14.25" customHeight="1" x14ac:dyDescent="0.3">
      <c r="A3" s="22"/>
      <c r="B3" s="23"/>
      <c r="C3" s="24">
        <v>2025</v>
      </c>
      <c r="D3" s="24" t="s">
        <v>4</v>
      </c>
      <c r="E3" s="25"/>
      <c r="F3" s="26" t="s">
        <v>5</v>
      </c>
      <c r="G3" s="27" t="s">
        <v>6</v>
      </c>
      <c r="H3" s="28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20"/>
      <c r="AQ3" s="20"/>
      <c r="AR3" s="19"/>
      <c r="AS3" s="19"/>
      <c r="AT3" s="19"/>
      <c r="AU3" s="19"/>
      <c r="AV3" s="19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15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</row>
    <row r="4" spans="1:98" ht="14.25" customHeight="1" x14ac:dyDescent="0.3">
      <c r="A4" s="22"/>
      <c r="B4" s="23"/>
      <c r="C4" s="24">
        <v>2026</v>
      </c>
      <c r="D4" s="24"/>
      <c r="E4" s="25"/>
      <c r="F4" s="26" t="s">
        <v>7</v>
      </c>
      <c r="G4" s="27"/>
      <c r="H4" s="28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20"/>
      <c r="AQ4" s="20"/>
      <c r="AR4" s="19"/>
      <c r="AS4" s="19"/>
      <c r="AT4" s="19"/>
      <c r="AU4" s="19"/>
      <c r="AV4" s="19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15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</row>
    <row r="5" spans="1:98" ht="14.25" customHeight="1" thickBot="1" x14ac:dyDescent="0.35">
      <c r="A5" s="22"/>
      <c r="B5" s="23"/>
      <c r="C5" s="29">
        <v>2027</v>
      </c>
      <c r="D5" s="29"/>
      <c r="E5" s="25"/>
      <c r="F5" s="30" t="s">
        <v>8</v>
      </c>
      <c r="G5" s="31"/>
      <c r="H5" s="28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20"/>
      <c r="AQ5" s="20"/>
      <c r="AR5" s="19"/>
      <c r="AS5" s="19"/>
      <c r="AT5" s="19"/>
      <c r="AU5" s="19"/>
      <c r="AV5" s="19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15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</row>
    <row r="6" spans="1:98" ht="14.25" customHeight="1" x14ac:dyDescent="0.3">
      <c r="A6" s="32" t="s">
        <v>9</v>
      </c>
      <c r="B6" s="33"/>
      <c r="C6" s="34" t="s">
        <v>10</v>
      </c>
      <c r="D6" s="35"/>
      <c r="E6" s="35"/>
      <c r="F6" s="35"/>
      <c r="G6" s="36"/>
      <c r="H6" s="14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20"/>
      <c r="AQ6" s="20"/>
      <c r="AR6" s="19"/>
      <c r="AS6" s="19"/>
      <c r="AT6" s="19"/>
      <c r="AU6" s="19"/>
      <c r="AV6" s="19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15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</row>
    <row r="7" spans="1:98" ht="14.25" customHeight="1" x14ac:dyDescent="0.3">
      <c r="A7" s="37" t="s">
        <v>11</v>
      </c>
      <c r="B7" s="38"/>
      <c r="C7" s="39"/>
      <c r="D7" s="40"/>
      <c r="E7" s="40"/>
      <c r="F7" s="40"/>
      <c r="G7" s="41"/>
      <c r="H7" s="14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21"/>
      <c r="X7" s="21"/>
      <c r="Y7" s="21"/>
      <c r="Z7" s="21"/>
      <c r="AA7" s="19"/>
      <c r="AB7" s="19"/>
      <c r="AC7" s="19"/>
      <c r="AD7" s="19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0"/>
      <c r="AQ7" s="20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15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</row>
    <row r="8" spans="1:98" ht="14.25" customHeight="1" thickBot="1" x14ac:dyDescent="0.35">
      <c r="A8" s="42" t="s">
        <v>12</v>
      </c>
      <c r="B8" s="43"/>
      <c r="C8" s="44">
        <v>45772</v>
      </c>
      <c r="D8" s="45"/>
      <c r="E8" s="45"/>
      <c r="F8" s="45"/>
      <c r="G8" s="46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21"/>
      <c r="X8" s="21"/>
      <c r="Y8" s="21"/>
      <c r="Z8" s="21"/>
      <c r="AA8" s="19"/>
      <c r="AB8" s="19"/>
      <c r="AC8" s="19"/>
      <c r="AD8" s="19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0"/>
      <c r="AQ8" s="20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15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</row>
    <row r="9" spans="1:98" ht="14.25" customHeight="1" thickBot="1" x14ac:dyDescent="0.35">
      <c r="A9" s="6"/>
      <c r="B9" s="6"/>
      <c r="C9" s="47"/>
      <c r="D9" s="4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47"/>
      <c r="W9" s="6"/>
      <c r="X9" s="6"/>
      <c r="Y9" s="6"/>
      <c r="Z9" s="6"/>
      <c r="AA9" s="47"/>
      <c r="AB9" s="47"/>
      <c r="AC9" s="47"/>
      <c r="AD9" s="47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48"/>
      <c r="AQ9" s="48"/>
      <c r="AR9" s="6"/>
      <c r="AS9" s="49" t="s">
        <v>13</v>
      </c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1"/>
      <c r="CB9" s="6"/>
      <c r="CC9" s="49" t="s">
        <v>13</v>
      </c>
      <c r="CD9" s="50"/>
      <c r="CE9" s="50"/>
      <c r="CF9" s="50"/>
      <c r="CG9" s="51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</row>
    <row r="10" spans="1:98" ht="20.25" customHeight="1" x14ac:dyDescent="0.3">
      <c r="A10" s="52" t="s">
        <v>14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6"/>
      <c r="U10" s="53"/>
      <c r="V10" s="52" t="s">
        <v>15</v>
      </c>
      <c r="W10" s="35"/>
      <c r="X10" s="35"/>
      <c r="Y10" s="35"/>
      <c r="Z10" s="35"/>
      <c r="AA10" s="35"/>
      <c r="AB10" s="35"/>
      <c r="AC10" s="35"/>
      <c r="AD10" s="36"/>
      <c r="AE10" s="6"/>
      <c r="AF10" s="52" t="s">
        <v>16</v>
      </c>
      <c r="AG10" s="35"/>
      <c r="AH10" s="35"/>
      <c r="AI10" s="35"/>
      <c r="AJ10" s="35"/>
      <c r="AK10" s="35"/>
      <c r="AL10" s="35"/>
      <c r="AM10" s="35"/>
      <c r="AN10" s="36"/>
      <c r="AO10" s="53"/>
      <c r="AP10" s="52" t="s">
        <v>17</v>
      </c>
      <c r="AQ10" s="36"/>
      <c r="AR10" s="6"/>
      <c r="AS10" s="54" t="s">
        <v>18</v>
      </c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6"/>
      <c r="BE10" s="57" t="s">
        <v>19</v>
      </c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6"/>
      <c r="BS10" s="58" t="s">
        <v>20</v>
      </c>
      <c r="BT10" s="59"/>
      <c r="BU10" s="59"/>
      <c r="BV10" s="59"/>
      <c r="BW10" s="59"/>
      <c r="BX10" s="59"/>
      <c r="BY10" s="59"/>
      <c r="BZ10" s="59"/>
      <c r="CA10" s="60"/>
      <c r="CB10" s="6"/>
      <c r="CC10" s="61" t="s">
        <v>21</v>
      </c>
      <c r="CD10" s="62"/>
      <c r="CE10" s="62"/>
      <c r="CF10" s="62"/>
      <c r="CG10" s="63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</row>
    <row r="11" spans="1:98" ht="14.25" customHeight="1" x14ac:dyDescent="0.3">
      <c r="A11" s="64" t="s">
        <v>22</v>
      </c>
      <c r="B11" s="65" t="s">
        <v>23</v>
      </c>
      <c r="C11" s="66"/>
      <c r="D11" s="67" t="s">
        <v>24</v>
      </c>
      <c r="E11" s="68"/>
      <c r="F11" s="39" t="s">
        <v>25</v>
      </c>
      <c r="G11" s="38"/>
      <c r="H11" s="69" t="s">
        <v>26</v>
      </c>
      <c r="I11" s="70" t="s">
        <v>27</v>
      </c>
      <c r="J11" s="71"/>
      <c r="K11" s="71"/>
      <c r="L11" s="72"/>
      <c r="M11" s="73" t="s">
        <v>28</v>
      </c>
      <c r="N11" s="74" t="s">
        <v>29</v>
      </c>
      <c r="O11" s="75" t="s">
        <v>30</v>
      </c>
      <c r="P11" s="76" t="s">
        <v>31</v>
      </c>
      <c r="Q11" s="77" t="s">
        <v>32</v>
      </c>
      <c r="R11" s="40"/>
      <c r="S11" s="40"/>
      <c r="T11" s="41"/>
      <c r="U11" s="78"/>
      <c r="V11" s="64" t="s">
        <v>33</v>
      </c>
      <c r="W11" s="75" t="s">
        <v>34</v>
      </c>
      <c r="X11" s="75" t="s">
        <v>35</v>
      </c>
      <c r="Y11" s="75" t="s">
        <v>36</v>
      </c>
      <c r="Z11" s="69" t="s">
        <v>37</v>
      </c>
      <c r="AA11" s="70" t="s">
        <v>38</v>
      </c>
      <c r="AB11" s="71"/>
      <c r="AC11" s="71"/>
      <c r="AD11" s="79"/>
      <c r="AE11" s="78"/>
      <c r="AF11" s="64" t="s">
        <v>39</v>
      </c>
      <c r="AG11" s="80" t="s">
        <v>40</v>
      </c>
      <c r="AH11" s="80" t="s">
        <v>41</v>
      </c>
      <c r="AI11" s="80" t="s">
        <v>42</v>
      </c>
      <c r="AJ11" s="69" t="s">
        <v>43</v>
      </c>
      <c r="AK11" s="81" t="s">
        <v>44</v>
      </c>
      <c r="AL11" s="82"/>
      <c r="AM11" s="82"/>
      <c r="AN11" s="83"/>
      <c r="AO11" s="78"/>
      <c r="AP11" s="64" t="s">
        <v>45</v>
      </c>
      <c r="AQ11" s="69" t="s">
        <v>46</v>
      </c>
      <c r="AR11" s="84"/>
      <c r="AS11" s="77" t="s">
        <v>47</v>
      </c>
      <c r="AT11" s="85"/>
      <c r="AU11" s="85"/>
      <c r="AV11" s="86"/>
      <c r="AW11" s="39" t="s">
        <v>48</v>
      </c>
      <c r="AX11" s="85"/>
      <c r="AY11" s="85"/>
      <c r="AZ11" s="86"/>
      <c r="BA11" s="39" t="s">
        <v>49</v>
      </c>
      <c r="BB11" s="85"/>
      <c r="BC11" s="85"/>
      <c r="BD11" s="86"/>
      <c r="BE11" s="80" t="s">
        <v>50</v>
      </c>
      <c r="BF11" s="80" t="s">
        <v>51</v>
      </c>
      <c r="BG11" s="39" t="s">
        <v>52</v>
      </c>
      <c r="BH11" s="85"/>
      <c r="BI11" s="85"/>
      <c r="BJ11" s="86"/>
      <c r="BK11" s="39" t="s">
        <v>49</v>
      </c>
      <c r="BL11" s="85"/>
      <c r="BM11" s="85"/>
      <c r="BN11" s="86"/>
      <c r="BO11" s="39" t="s">
        <v>53</v>
      </c>
      <c r="BP11" s="85"/>
      <c r="BQ11" s="85"/>
      <c r="BR11" s="86"/>
      <c r="BS11" s="87" t="s">
        <v>54</v>
      </c>
      <c r="BT11" s="88"/>
      <c r="BU11" s="88"/>
      <c r="BV11" s="89"/>
      <c r="BW11" s="90" t="s">
        <v>55</v>
      </c>
      <c r="BX11" s="91"/>
      <c r="BY11" s="91"/>
      <c r="BZ11" s="91"/>
      <c r="CA11" s="92"/>
      <c r="CB11" s="93"/>
      <c r="CC11" s="77" t="s">
        <v>56</v>
      </c>
      <c r="CD11" s="85"/>
      <c r="CE11" s="85"/>
      <c r="CF11" s="85"/>
      <c r="CG11" s="94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</row>
    <row r="12" spans="1:98" ht="14.25" customHeight="1" thickBot="1" x14ac:dyDescent="0.35">
      <c r="A12" s="95"/>
      <c r="B12" s="96"/>
      <c r="C12" s="97"/>
      <c r="D12" s="98"/>
      <c r="E12" s="99"/>
      <c r="F12" s="80" t="s">
        <v>57</v>
      </c>
      <c r="G12" s="80" t="s">
        <v>58</v>
      </c>
      <c r="H12" s="100"/>
      <c r="I12" s="64" t="s">
        <v>59</v>
      </c>
      <c r="J12" s="80" t="s">
        <v>60</v>
      </c>
      <c r="K12" s="80" t="s">
        <v>61</v>
      </c>
      <c r="L12" s="80" t="s">
        <v>62</v>
      </c>
      <c r="M12" s="100"/>
      <c r="N12" s="101"/>
      <c r="O12" s="102"/>
      <c r="P12" s="73"/>
      <c r="Q12" s="64" t="s">
        <v>59</v>
      </c>
      <c r="R12" s="80" t="s">
        <v>60</v>
      </c>
      <c r="S12" s="80" t="s">
        <v>61</v>
      </c>
      <c r="T12" s="80" t="s">
        <v>62</v>
      </c>
      <c r="U12" s="78"/>
      <c r="V12" s="95"/>
      <c r="W12" s="103"/>
      <c r="X12" s="103"/>
      <c r="Y12" s="103"/>
      <c r="Z12" s="104"/>
      <c r="AA12" s="64" t="s">
        <v>59</v>
      </c>
      <c r="AB12" s="80" t="s">
        <v>60</v>
      </c>
      <c r="AC12" s="80" t="s">
        <v>61</v>
      </c>
      <c r="AD12" s="105" t="s">
        <v>62</v>
      </c>
      <c r="AE12" s="78"/>
      <c r="AF12" s="103"/>
      <c r="AG12" s="103"/>
      <c r="AH12" s="103"/>
      <c r="AI12" s="103"/>
      <c r="AJ12" s="100"/>
      <c r="AK12" s="106" t="s">
        <v>59</v>
      </c>
      <c r="AL12" s="107" t="s">
        <v>60</v>
      </c>
      <c r="AM12" s="107" t="s">
        <v>61</v>
      </c>
      <c r="AN12" s="105" t="s">
        <v>62</v>
      </c>
      <c r="AO12" s="78"/>
      <c r="AP12" s="95"/>
      <c r="AQ12" s="100"/>
      <c r="AR12" s="84"/>
      <c r="AS12" s="108" t="s">
        <v>59</v>
      </c>
      <c r="AT12" s="109" t="s">
        <v>60</v>
      </c>
      <c r="AU12" s="109" t="s">
        <v>61</v>
      </c>
      <c r="AV12" s="107" t="s">
        <v>62</v>
      </c>
      <c r="AW12" s="109" t="s">
        <v>59</v>
      </c>
      <c r="AX12" s="109" t="s">
        <v>60</v>
      </c>
      <c r="AY12" s="109" t="s">
        <v>61</v>
      </c>
      <c r="AZ12" s="109" t="s">
        <v>62</v>
      </c>
      <c r="BA12" s="109" t="s">
        <v>59</v>
      </c>
      <c r="BB12" s="109" t="s">
        <v>60</v>
      </c>
      <c r="BC12" s="109" t="s">
        <v>61</v>
      </c>
      <c r="BD12" s="109" t="s">
        <v>62</v>
      </c>
      <c r="BE12" s="110"/>
      <c r="BF12" s="110"/>
      <c r="BG12" s="109" t="s">
        <v>59</v>
      </c>
      <c r="BH12" s="109" t="s">
        <v>60</v>
      </c>
      <c r="BI12" s="109" t="s">
        <v>61</v>
      </c>
      <c r="BJ12" s="109" t="s">
        <v>62</v>
      </c>
      <c r="BK12" s="109" t="s">
        <v>59</v>
      </c>
      <c r="BL12" s="109" t="s">
        <v>60</v>
      </c>
      <c r="BM12" s="109" t="s">
        <v>61</v>
      </c>
      <c r="BN12" s="109" t="s">
        <v>62</v>
      </c>
      <c r="BO12" s="111" t="s">
        <v>59</v>
      </c>
      <c r="BP12" s="111" t="s">
        <v>60</v>
      </c>
      <c r="BQ12" s="111" t="s">
        <v>61</v>
      </c>
      <c r="BR12" s="111" t="s">
        <v>62</v>
      </c>
      <c r="BS12" s="111" t="s">
        <v>59</v>
      </c>
      <c r="BT12" s="111" t="s">
        <v>60</v>
      </c>
      <c r="BU12" s="111" t="s">
        <v>61</v>
      </c>
      <c r="BV12" s="111" t="s">
        <v>62</v>
      </c>
      <c r="BW12" s="107" t="s">
        <v>59</v>
      </c>
      <c r="BX12" s="107" t="s">
        <v>60</v>
      </c>
      <c r="BY12" s="107" t="s">
        <v>61</v>
      </c>
      <c r="BZ12" s="107" t="s">
        <v>62</v>
      </c>
      <c r="CA12" s="105" t="s">
        <v>63</v>
      </c>
      <c r="CB12" s="93"/>
      <c r="CC12" s="112" t="s">
        <v>59</v>
      </c>
      <c r="CD12" s="80" t="s">
        <v>60</v>
      </c>
      <c r="CE12" s="80" t="s">
        <v>61</v>
      </c>
      <c r="CF12" s="80" t="s">
        <v>62</v>
      </c>
      <c r="CG12" s="69" t="s">
        <v>63</v>
      </c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</row>
    <row r="13" spans="1:98" ht="32.25" customHeight="1" thickBot="1" x14ac:dyDescent="0.35">
      <c r="A13" s="113">
        <v>1</v>
      </c>
      <c r="B13" s="114" t="s">
        <v>64</v>
      </c>
      <c r="C13" s="115"/>
      <c r="D13" s="116">
        <v>2025002470001</v>
      </c>
      <c r="E13" s="117"/>
      <c r="F13" s="118" t="s">
        <v>65</v>
      </c>
      <c r="G13" s="119">
        <v>48780</v>
      </c>
      <c r="H13" s="120" t="s">
        <v>66</v>
      </c>
      <c r="I13" s="121" t="s">
        <v>67</v>
      </c>
      <c r="J13" s="121"/>
      <c r="K13" s="121"/>
      <c r="L13" s="122"/>
      <c r="M13" s="123"/>
      <c r="N13" s="124">
        <v>5458203666</v>
      </c>
      <c r="O13" s="125" t="s">
        <v>68</v>
      </c>
      <c r="P13" s="126">
        <v>5458203666</v>
      </c>
      <c r="Q13" s="127">
        <v>0</v>
      </c>
      <c r="R13" s="128"/>
      <c r="S13" s="129"/>
      <c r="T13" s="130"/>
      <c r="U13" s="131"/>
      <c r="V13" s="132">
        <v>1</v>
      </c>
      <c r="W13" s="133" t="s">
        <v>69</v>
      </c>
      <c r="X13" s="134">
        <v>45787</v>
      </c>
      <c r="Y13" s="134">
        <v>46022</v>
      </c>
      <c r="Z13" s="135" t="s">
        <v>70</v>
      </c>
      <c r="AA13" s="136">
        <v>1</v>
      </c>
      <c r="AB13" s="136"/>
      <c r="AC13" s="136"/>
      <c r="AD13" s="137"/>
      <c r="AE13" s="138"/>
      <c r="AF13" s="139">
        <v>450200110</v>
      </c>
      <c r="AG13" s="140" t="s">
        <v>71</v>
      </c>
      <c r="AH13" s="140" t="s">
        <v>72</v>
      </c>
      <c r="AI13" s="122" t="s">
        <v>73</v>
      </c>
      <c r="AJ13" s="141">
        <v>130</v>
      </c>
      <c r="AK13" s="142"/>
      <c r="AL13" s="143"/>
      <c r="AM13" s="143"/>
      <c r="AN13" s="144"/>
      <c r="AO13" s="145"/>
      <c r="AP13" s="146" t="s">
        <v>74</v>
      </c>
      <c r="AQ13" s="147" t="s">
        <v>75</v>
      </c>
      <c r="AR13" s="148"/>
      <c r="AS13" s="149"/>
      <c r="AT13" s="150"/>
      <c r="AU13" s="150"/>
      <c r="AV13" s="150"/>
      <c r="AW13" s="151"/>
      <c r="AX13" s="151"/>
      <c r="AY13" s="151"/>
      <c r="AZ13" s="151"/>
      <c r="BA13" s="152"/>
      <c r="BB13" s="152"/>
      <c r="BC13" s="152"/>
      <c r="BD13" s="152"/>
      <c r="BE13" s="153"/>
      <c r="BF13" s="153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03"/>
      <c r="BT13" s="103"/>
      <c r="BU13" s="103"/>
      <c r="BV13" s="103"/>
      <c r="BW13" s="103"/>
      <c r="BX13" s="103"/>
      <c r="BY13" s="103"/>
      <c r="BZ13" s="103"/>
      <c r="CA13" s="100"/>
      <c r="CB13" s="6"/>
      <c r="CC13" s="154"/>
      <c r="CD13" s="152"/>
      <c r="CE13" s="152"/>
      <c r="CF13" s="155"/>
      <c r="CG13" s="156"/>
      <c r="CH13" s="157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</row>
    <row r="14" spans="1:98" ht="44.25" customHeight="1" thickBot="1" x14ac:dyDescent="0.35">
      <c r="A14" s="113"/>
      <c r="B14" s="158"/>
      <c r="C14" s="159"/>
      <c r="D14" s="160"/>
      <c r="E14" s="161"/>
      <c r="F14" s="118"/>
      <c r="G14" s="119"/>
      <c r="H14" s="120"/>
      <c r="I14" s="121"/>
      <c r="J14" s="121"/>
      <c r="K14" s="121"/>
      <c r="L14" s="162"/>
      <c r="M14" s="163"/>
      <c r="N14" s="124"/>
      <c r="O14" s="125"/>
      <c r="P14" s="126"/>
      <c r="Q14" s="164"/>
      <c r="R14" s="128"/>
      <c r="S14" s="165"/>
      <c r="T14" s="166"/>
      <c r="U14" s="131"/>
      <c r="V14" s="167">
        <v>2</v>
      </c>
      <c r="W14" s="133" t="s">
        <v>76</v>
      </c>
      <c r="X14" s="134">
        <v>45787</v>
      </c>
      <c r="Y14" s="134">
        <v>46022</v>
      </c>
      <c r="Z14" s="135" t="s">
        <v>70</v>
      </c>
      <c r="AA14" s="136">
        <v>0</v>
      </c>
      <c r="AB14" s="136"/>
      <c r="AC14" s="136"/>
      <c r="AD14" s="137"/>
      <c r="AE14" s="138"/>
      <c r="AF14" s="168"/>
      <c r="AG14" s="169"/>
      <c r="AH14" s="169"/>
      <c r="AI14" s="170"/>
      <c r="AJ14" s="171"/>
      <c r="AK14" s="172"/>
      <c r="AL14" s="173"/>
      <c r="AM14" s="173"/>
      <c r="AN14" s="174"/>
      <c r="AO14" s="175"/>
      <c r="AP14" s="146"/>
      <c r="AQ14" s="147"/>
      <c r="AR14" s="148"/>
      <c r="AS14" s="149"/>
      <c r="AT14" s="150"/>
      <c r="AU14" s="150"/>
      <c r="AV14" s="150"/>
      <c r="AW14" s="151"/>
      <c r="AX14" s="151"/>
      <c r="AY14" s="151"/>
      <c r="AZ14" s="151"/>
      <c r="BA14" s="152"/>
      <c r="BB14" s="152"/>
      <c r="BC14" s="152"/>
      <c r="BD14" s="152"/>
      <c r="BE14" s="153"/>
      <c r="BF14" s="153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03"/>
      <c r="BT14" s="103"/>
      <c r="BU14" s="103"/>
      <c r="BV14" s="103"/>
      <c r="BW14" s="103"/>
      <c r="BX14" s="103"/>
      <c r="BY14" s="103"/>
      <c r="BZ14" s="103"/>
      <c r="CA14" s="100"/>
      <c r="CB14" s="6"/>
      <c r="CC14" s="154"/>
      <c r="CD14" s="152"/>
      <c r="CE14" s="152"/>
      <c r="CF14" s="155"/>
      <c r="CG14" s="17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</row>
    <row r="15" spans="1:98" ht="32.25" customHeight="1" thickBot="1" x14ac:dyDescent="0.35">
      <c r="A15" s="113"/>
      <c r="B15" s="158"/>
      <c r="C15" s="159"/>
      <c r="D15" s="160"/>
      <c r="E15" s="161"/>
      <c r="F15" s="118" t="s">
        <v>77</v>
      </c>
      <c r="G15" s="119">
        <v>26324</v>
      </c>
      <c r="H15" s="120"/>
      <c r="I15" s="120">
        <v>4409</v>
      </c>
      <c r="J15" s="121"/>
      <c r="K15" s="121"/>
      <c r="L15" s="122"/>
      <c r="M15" s="123"/>
      <c r="N15" s="124"/>
      <c r="O15" s="125"/>
      <c r="P15" s="126"/>
      <c r="Q15" s="164"/>
      <c r="R15" s="128"/>
      <c r="S15" s="165"/>
      <c r="T15" s="166"/>
      <c r="U15" s="131"/>
      <c r="V15" s="132">
        <v>3</v>
      </c>
      <c r="W15" s="133" t="s">
        <v>78</v>
      </c>
      <c r="X15" s="134">
        <v>45689</v>
      </c>
      <c r="Y15" s="134">
        <v>46021</v>
      </c>
      <c r="Z15" s="135" t="s">
        <v>70</v>
      </c>
      <c r="AA15" s="136">
        <v>1</v>
      </c>
      <c r="AB15" s="136"/>
      <c r="AC15" s="136"/>
      <c r="AD15" s="137"/>
      <c r="AE15" s="138"/>
      <c r="AF15" s="177"/>
      <c r="AG15" s="178"/>
      <c r="AH15" s="178"/>
      <c r="AI15" s="162"/>
      <c r="AJ15" s="179"/>
      <c r="AK15" s="172"/>
      <c r="AL15" s="173"/>
      <c r="AM15" s="173"/>
      <c r="AN15" s="174"/>
      <c r="AO15" s="175"/>
      <c r="AP15" s="146"/>
      <c r="AQ15" s="147"/>
      <c r="AR15" s="148"/>
      <c r="AS15" s="149"/>
      <c r="AT15" s="150"/>
      <c r="AU15" s="150"/>
      <c r="AV15" s="150"/>
      <c r="AW15" s="151"/>
      <c r="AX15" s="151"/>
      <c r="AY15" s="151"/>
      <c r="AZ15" s="151"/>
      <c r="BA15" s="152"/>
      <c r="BB15" s="152"/>
      <c r="BC15" s="152"/>
      <c r="BD15" s="152"/>
      <c r="BE15" s="153"/>
      <c r="BF15" s="153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03"/>
      <c r="BT15" s="103"/>
      <c r="BU15" s="103"/>
      <c r="BV15" s="103"/>
      <c r="BW15" s="103"/>
      <c r="BX15" s="103"/>
      <c r="BY15" s="103"/>
      <c r="BZ15" s="103"/>
      <c r="CA15" s="100"/>
      <c r="CB15" s="6"/>
      <c r="CC15" s="154"/>
      <c r="CD15" s="152"/>
      <c r="CE15" s="152"/>
      <c r="CF15" s="155"/>
      <c r="CG15" s="17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</row>
    <row r="16" spans="1:98" ht="32.25" customHeight="1" thickBot="1" x14ac:dyDescent="0.35">
      <c r="A16" s="113"/>
      <c r="B16" s="158"/>
      <c r="C16" s="159"/>
      <c r="D16" s="160"/>
      <c r="E16" s="161"/>
      <c r="F16" s="118"/>
      <c r="G16" s="119"/>
      <c r="H16" s="120"/>
      <c r="I16" s="121"/>
      <c r="J16" s="121"/>
      <c r="K16" s="121"/>
      <c r="L16" s="162"/>
      <c r="M16" s="163"/>
      <c r="N16" s="124"/>
      <c r="O16" s="125"/>
      <c r="P16" s="126"/>
      <c r="Q16" s="164"/>
      <c r="R16" s="128"/>
      <c r="S16" s="165"/>
      <c r="T16" s="166"/>
      <c r="U16" s="131"/>
      <c r="V16" s="132">
        <v>4</v>
      </c>
      <c r="W16" s="133" t="s">
        <v>79</v>
      </c>
      <c r="X16" s="134">
        <v>45839</v>
      </c>
      <c r="Y16" s="134">
        <v>45991</v>
      </c>
      <c r="Z16" s="135" t="s">
        <v>70</v>
      </c>
      <c r="AA16" s="136">
        <v>0</v>
      </c>
      <c r="AB16" s="136"/>
      <c r="AC16" s="136"/>
      <c r="AD16" s="137"/>
      <c r="AE16" s="138"/>
      <c r="AF16" s="180">
        <v>450200110</v>
      </c>
      <c r="AG16" s="140" t="s">
        <v>80</v>
      </c>
      <c r="AH16" s="140" t="s">
        <v>72</v>
      </c>
      <c r="AI16" s="122" t="s">
        <v>73</v>
      </c>
      <c r="AJ16" s="141">
        <v>1</v>
      </c>
      <c r="AK16" s="181"/>
      <c r="AL16" s="182"/>
      <c r="AM16" s="182"/>
      <c r="AN16" s="183"/>
      <c r="AO16" s="175"/>
      <c r="AP16" s="146"/>
      <c r="AQ16" s="147"/>
      <c r="AR16" s="148"/>
      <c r="AS16" s="149"/>
      <c r="AT16" s="150"/>
      <c r="AU16" s="150"/>
      <c r="AV16" s="150"/>
      <c r="AW16" s="151"/>
      <c r="AX16" s="151"/>
      <c r="AY16" s="151"/>
      <c r="AZ16" s="151"/>
      <c r="BA16" s="152"/>
      <c r="BB16" s="152"/>
      <c r="BC16" s="152"/>
      <c r="BD16" s="152"/>
      <c r="BE16" s="153"/>
      <c r="BF16" s="153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03"/>
      <c r="BT16" s="103"/>
      <c r="BU16" s="103"/>
      <c r="BV16" s="103"/>
      <c r="BW16" s="103"/>
      <c r="BX16" s="103"/>
      <c r="BY16" s="103"/>
      <c r="BZ16" s="103"/>
      <c r="CA16" s="100"/>
      <c r="CB16" s="6"/>
      <c r="CC16" s="154"/>
      <c r="CD16" s="152"/>
      <c r="CE16" s="152"/>
      <c r="CF16" s="155"/>
      <c r="CG16" s="17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</row>
    <row r="17" spans="1:98" ht="32.25" customHeight="1" thickBot="1" x14ac:dyDescent="0.35">
      <c r="A17" s="113"/>
      <c r="B17" s="158"/>
      <c r="C17" s="159"/>
      <c r="D17" s="160"/>
      <c r="E17" s="161"/>
      <c r="F17" s="118" t="s">
        <v>81</v>
      </c>
      <c r="G17" s="119">
        <v>8999</v>
      </c>
      <c r="H17" s="120"/>
      <c r="I17" s="120">
        <v>0</v>
      </c>
      <c r="J17" s="121"/>
      <c r="K17" s="121"/>
      <c r="L17" s="122"/>
      <c r="M17" s="123"/>
      <c r="N17" s="124"/>
      <c r="O17" s="125"/>
      <c r="P17" s="126"/>
      <c r="Q17" s="164"/>
      <c r="R17" s="128"/>
      <c r="S17" s="165"/>
      <c r="T17" s="166"/>
      <c r="U17" s="131"/>
      <c r="V17" s="132">
        <v>5</v>
      </c>
      <c r="W17" s="133" t="s">
        <v>82</v>
      </c>
      <c r="X17" s="134">
        <v>45809</v>
      </c>
      <c r="Y17" s="134">
        <v>45991</v>
      </c>
      <c r="Z17" s="135" t="s">
        <v>70</v>
      </c>
      <c r="AA17" s="136">
        <v>0</v>
      </c>
      <c r="AB17" s="136"/>
      <c r="AC17" s="136"/>
      <c r="AD17" s="137"/>
      <c r="AE17" s="138"/>
      <c r="AF17" s="184"/>
      <c r="AG17" s="169"/>
      <c r="AH17" s="169"/>
      <c r="AI17" s="170"/>
      <c r="AJ17" s="171"/>
      <c r="AK17" s="185"/>
      <c r="AL17" s="186"/>
      <c r="AM17" s="186"/>
      <c r="AN17" s="187"/>
      <c r="AO17" s="175"/>
      <c r="AP17" s="146"/>
      <c r="AQ17" s="147"/>
      <c r="AR17" s="148"/>
      <c r="AS17" s="149"/>
      <c r="AT17" s="150"/>
      <c r="AU17" s="150"/>
      <c r="AV17" s="150"/>
      <c r="AW17" s="151"/>
      <c r="AX17" s="151"/>
      <c r="AY17" s="151"/>
      <c r="AZ17" s="151"/>
      <c r="BA17" s="152"/>
      <c r="BB17" s="152"/>
      <c r="BC17" s="152"/>
      <c r="BD17" s="152"/>
      <c r="BE17" s="153"/>
      <c r="BF17" s="153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03"/>
      <c r="BT17" s="103"/>
      <c r="BU17" s="103"/>
      <c r="BV17" s="103"/>
      <c r="BW17" s="103"/>
      <c r="BX17" s="103"/>
      <c r="BY17" s="103"/>
      <c r="BZ17" s="103"/>
      <c r="CA17" s="100"/>
      <c r="CB17" s="6"/>
      <c r="CC17" s="154"/>
      <c r="CD17" s="152"/>
      <c r="CE17" s="152"/>
      <c r="CF17" s="155"/>
      <c r="CG17" s="17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</row>
    <row r="18" spans="1:98" ht="32.25" customHeight="1" thickBot="1" x14ac:dyDescent="0.35">
      <c r="A18" s="113"/>
      <c r="B18" s="158"/>
      <c r="C18" s="159"/>
      <c r="D18" s="160"/>
      <c r="E18" s="161"/>
      <c r="F18" s="118"/>
      <c r="G18" s="119"/>
      <c r="H18" s="120"/>
      <c r="I18" s="121"/>
      <c r="J18" s="121"/>
      <c r="K18" s="121"/>
      <c r="L18" s="162"/>
      <c r="M18" s="163"/>
      <c r="N18" s="124"/>
      <c r="O18" s="125"/>
      <c r="P18" s="126"/>
      <c r="Q18" s="164"/>
      <c r="R18" s="128"/>
      <c r="S18" s="165"/>
      <c r="T18" s="166"/>
      <c r="U18" s="131"/>
      <c r="V18" s="132">
        <v>6</v>
      </c>
      <c r="W18" s="133" t="s">
        <v>83</v>
      </c>
      <c r="X18" s="134">
        <v>45809</v>
      </c>
      <c r="Y18" s="134">
        <v>45991</v>
      </c>
      <c r="Z18" s="135" t="s">
        <v>70</v>
      </c>
      <c r="AA18" s="136">
        <v>0</v>
      </c>
      <c r="AB18" s="136"/>
      <c r="AC18" s="136"/>
      <c r="AD18" s="137"/>
      <c r="AE18" s="138"/>
      <c r="AF18" s="188"/>
      <c r="AG18" s="178"/>
      <c r="AH18" s="178"/>
      <c r="AI18" s="162"/>
      <c r="AJ18" s="179"/>
      <c r="AK18" s="189"/>
      <c r="AL18" s="190"/>
      <c r="AM18" s="190"/>
      <c r="AN18" s="191"/>
      <c r="AO18" s="175"/>
      <c r="AP18" s="146"/>
      <c r="AQ18" s="147"/>
      <c r="AR18" s="148"/>
      <c r="AS18" s="149"/>
      <c r="AT18" s="150"/>
      <c r="AU18" s="150"/>
      <c r="AV18" s="150"/>
      <c r="AW18" s="151"/>
      <c r="AX18" s="151"/>
      <c r="AY18" s="151"/>
      <c r="AZ18" s="151"/>
      <c r="BA18" s="152"/>
      <c r="BB18" s="152"/>
      <c r="BC18" s="152"/>
      <c r="BD18" s="152"/>
      <c r="BE18" s="153"/>
      <c r="BF18" s="153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03"/>
      <c r="BT18" s="103"/>
      <c r="BU18" s="103"/>
      <c r="BV18" s="103"/>
      <c r="BW18" s="103"/>
      <c r="BX18" s="103"/>
      <c r="BY18" s="103"/>
      <c r="BZ18" s="103"/>
      <c r="CA18" s="100"/>
      <c r="CB18" s="6"/>
      <c r="CC18" s="154"/>
      <c r="CD18" s="152"/>
      <c r="CE18" s="152"/>
      <c r="CF18" s="155"/>
      <c r="CG18" s="17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</row>
    <row r="19" spans="1:98" ht="32.25" customHeight="1" thickBot="1" x14ac:dyDescent="0.35">
      <c r="A19" s="113"/>
      <c r="B19" s="158"/>
      <c r="C19" s="159"/>
      <c r="D19" s="160"/>
      <c r="E19" s="161"/>
      <c r="F19" s="118" t="s">
        <v>84</v>
      </c>
      <c r="G19" s="119">
        <v>42052</v>
      </c>
      <c r="H19" s="120"/>
      <c r="I19" s="120">
        <v>6524</v>
      </c>
      <c r="J19" s="121"/>
      <c r="K19" s="121"/>
      <c r="L19" s="122"/>
      <c r="M19" s="123"/>
      <c r="N19" s="124"/>
      <c r="O19" s="125"/>
      <c r="P19" s="126"/>
      <c r="Q19" s="164"/>
      <c r="R19" s="128"/>
      <c r="S19" s="165"/>
      <c r="T19" s="166"/>
      <c r="U19" s="131"/>
      <c r="V19" s="132">
        <v>7</v>
      </c>
      <c r="W19" s="133" t="s">
        <v>85</v>
      </c>
      <c r="X19" s="134">
        <v>45809</v>
      </c>
      <c r="Y19" s="134">
        <v>45991</v>
      </c>
      <c r="Z19" s="135" t="s">
        <v>70</v>
      </c>
      <c r="AA19" s="136">
        <v>1</v>
      </c>
      <c r="AB19" s="136"/>
      <c r="AC19" s="136"/>
      <c r="AD19" s="137"/>
      <c r="AE19" s="138"/>
      <c r="AF19" s="180">
        <v>450200113</v>
      </c>
      <c r="AG19" s="140" t="s">
        <v>86</v>
      </c>
      <c r="AH19" s="140" t="s">
        <v>87</v>
      </c>
      <c r="AI19" s="122" t="s">
        <v>73</v>
      </c>
      <c r="AJ19" s="141">
        <v>1</v>
      </c>
      <c r="AK19" s="181"/>
      <c r="AL19" s="182"/>
      <c r="AM19" s="182"/>
      <c r="AN19" s="183"/>
      <c r="AO19" s="175"/>
      <c r="AP19" s="146"/>
      <c r="AQ19" s="147"/>
      <c r="AR19" s="148"/>
      <c r="AS19" s="149"/>
      <c r="AT19" s="150"/>
      <c r="AU19" s="150"/>
      <c r="AV19" s="150"/>
      <c r="AW19" s="151"/>
      <c r="AX19" s="151"/>
      <c r="AY19" s="151"/>
      <c r="AZ19" s="151"/>
      <c r="BA19" s="152"/>
      <c r="BB19" s="152"/>
      <c r="BC19" s="152"/>
      <c r="BD19" s="152"/>
      <c r="BE19" s="153"/>
      <c r="BF19" s="153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03"/>
      <c r="BT19" s="103"/>
      <c r="BU19" s="103"/>
      <c r="BV19" s="103"/>
      <c r="BW19" s="103"/>
      <c r="BX19" s="103"/>
      <c r="BY19" s="103"/>
      <c r="BZ19" s="103"/>
      <c r="CA19" s="100"/>
      <c r="CB19" s="6"/>
      <c r="CC19" s="154"/>
      <c r="CD19" s="152"/>
      <c r="CE19" s="152"/>
      <c r="CF19" s="155"/>
      <c r="CG19" s="17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</row>
    <row r="20" spans="1:98" ht="32.25" customHeight="1" thickBot="1" x14ac:dyDescent="0.35">
      <c r="A20" s="113"/>
      <c r="B20" s="158"/>
      <c r="C20" s="159"/>
      <c r="D20" s="160"/>
      <c r="E20" s="161"/>
      <c r="F20" s="118"/>
      <c r="G20" s="119"/>
      <c r="H20" s="120"/>
      <c r="I20" s="121"/>
      <c r="J20" s="121"/>
      <c r="K20" s="121"/>
      <c r="L20" s="170"/>
      <c r="M20" s="192"/>
      <c r="N20" s="124"/>
      <c r="O20" s="125"/>
      <c r="P20" s="126"/>
      <c r="Q20" s="164"/>
      <c r="R20" s="128"/>
      <c r="S20" s="165"/>
      <c r="T20" s="166"/>
      <c r="U20" s="131"/>
      <c r="V20" s="132">
        <v>8</v>
      </c>
      <c r="W20" s="133" t="s">
        <v>88</v>
      </c>
      <c r="X20" s="134">
        <v>45809</v>
      </c>
      <c r="Y20" s="134">
        <v>45991</v>
      </c>
      <c r="Z20" s="135" t="s">
        <v>70</v>
      </c>
      <c r="AA20" s="136">
        <v>0</v>
      </c>
      <c r="AB20" s="136"/>
      <c r="AC20" s="136"/>
      <c r="AD20" s="137"/>
      <c r="AE20" s="138"/>
      <c r="AF20" s="184"/>
      <c r="AG20" s="169"/>
      <c r="AH20" s="169"/>
      <c r="AI20" s="170"/>
      <c r="AJ20" s="171"/>
      <c r="AK20" s="185"/>
      <c r="AL20" s="186"/>
      <c r="AM20" s="186"/>
      <c r="AN20" s="187"/>
      <c r="AO20" s="175"/>
      <c r="AP20" s="146"/>
      <c r="AQ20" s="147"/>
      <c r="AR20" s="148"/>
      <c r="AS20" s="149"/>
      <c r="AT20" s="150"/>
      <c r="AU20" s="150"/>
      <c r="AV20" s="150"/>
      <c r="AW20" s="151"/>
      <c r="AX20" s="151"/>
      <c r="AY20" s="151"/>
      <c r="AZ20" s="151"/>
      <c r="BA20" s="152"/>
      <c r="BB20" s="152"/>
      <c r="BC20" s="152"/>
      <c r="BD20" s="152"/>
      <c r="BE20" s="153"/>
      <c r="BF20" s="153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03"/>
      <c r="BT20" s="103"/>
      <c r="BU20" s="103"/>
      <c r="BV20" s="103"/>
      <c r="BW20" s="103"/>
      <c r="BX20" s="103"/>
      <c r="BY20" s="103"/>
      <c r="BZ20" s="103"/>
      <c r="CA20" s="100"/>
      <c r="CB20" s="6"/>
      <c r="CC20" s="154"/>
      <c r="CD20" s="152"/>
      <c r="CE20" s="152"/>
      <c r="CF20" s="155"/>
      <c r="CG20" s="17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</row>
    <row r="21" spans="1:98" ht="32.25" customHeight="1" thickBot="1" x14ac:dyDescent="0.35">
      <c r="A21" s="193"/>
      <c r="B21" s="158"/>
      <c r="C21" s="159"/>
      <c r="D21" s="160"/>
      <c r="E21" s="161"/>
      <c r="F21" s="194"/>
      <c r="G21" s="195"/>
      <c r="H21" s="196"/>
      <c r="I21" s="122"/>
      <c r="J21" s="122"/>
      <c r="K21" s="122"/>
      <c r="L21" s="170"/>
      <c r="M21" s="192"/>
      <c r="N21" s="197"/>
      <c r="O21" s="125"/>
      <c r="P21" s="126"/>
      <c r="Q21" s="198"/>
      <c r="R21" s="199"/>
      <c r="S21" s="200"/>
      <c r="T21" s="201"/>
      <c r="U21" s="131"/>
      <c r="V21" s="202">
        <v>9</v>
      </c>
      <c r="W21" s="203" t="s">
        <v>89</v>
      </c>
      <c r="X21" s="204">
        <v>45809</v>
      </c>
      <c r="Y21" s="205">
        <v>45991</v>
      </c>
      <c r="Z21" s="206" t="s">
        <v>70</v>
      </c>
      <c r="AA21" s="207">
        <v>0</v>
      </c>
      <c r="AB21" s="208"/>
      <c r="AC21" s="208"/>
      <c r="AD21" s="209"/>
      <c r="AE21" s="138"/>
      <c r="AF21" s="210"/>
      <c r="AG21" s="211"/>
      <c r="AH21" s="211"/>
      <c r="AI21" s="212"/>
      <c r="AJ21" s="213"/>
      <c r="AK21" s="214"/>
      <c r="AL21" s="215"/>
      <c r="AM21" s="215"/>
      <c r="AN21" s="216"/>
      <c r="AO21" s="175"/>
      <c r="AP21" s="217"/>
      <c r="AQ21" s="218"/>
      <c r="AR21" s="148"/>
      <c r="AS21" s="149"/>
      <c r="AT21" s="150"/>
      <c r="AU21" s="150"/>
      <c r="AV21" s="150"/>
      <c r="AW21" s="151"/>
      <c r="AX21" s="151"/>
      <c r="AY21" s="151"/>
      <c r="AZ21" s="151"/>
      <c r="BA21" s="152"/>
      <c r="BB21" s="152"/>
      <c r="BC21" s="152"/>
      <c r="BD21" s="152"/>
      <c r="BE21" s="153"/>
      <c r="BF21" s="153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03"/>
      <c r="BT21" s="103"/>
      <c r="BU21" s="103"/>
      <c r="BV21" s="103"/>
      <c r="BW21" s="103"/>
      <c r="BX21" s="103"/>
      <c r="BY21" s="103"/>
      <c r="BZ21" s="103"/>
      <c r="CA21" s="100"/>
      <c r="CB21" s="6"/>
      <c r="CC21" s="154"/>
      <c r="CD21" s="152"/>
      <c r="CE21" s="152"/>
      <c r="CF21" s="155"/>
      <c r="CG21" s="17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</row>
    <row r="22" spans="1:98" ht="42" customHeight="1" x14ac:dyDescent="0.3">
      <c r="A22" s="219">
        <v>2</v>
      </c>
      <c r="B22" s="220" t="s">
        <v>90</v>
      </c>
      <c r="C22" s="220"/>
      <c r="D22" s="221"/>
      <c r="E22" s="221"/>
      <c r="F22" s="222" t="s">
        <v>77</v>
      </c>
      <c r="G22" s="223">
        <v>67670</v>
      </c>
      <c r="H22" s="224" t="s">
        <v>66</v>
      </c>
      <c r="I22" s="221">
        <f>15+29+I26</f>
        <v>44</v>
      </c>
      <c r="J22" s="225"/>
      <c r="K22" s="225"/>
      <c r="L22" s="225"/>
      <c r="M22" s="225"/>
      <c r="N22" s="226">
        <v>1361678311</v>
      </c>
      <c r="O22" s="227" t="s">
        <v>91</v>
      </c>
      <c r="P22" s="228">
        <v>1361678311</v>
      </c>
      <c r="Q22" s="229">
        <v>0</v>
      </c>
      <c r="R22" s="230"/>
      <c r="S22" s="230"/>
      <c r="T22" s="197"/>
      <c r="U22" s="131"/>
      <c r="V22" s="231">
        <v>1</v>
      </c>
      <c r="W22" s="232" t="s">
        <v>92</v>
      </c>
      <c r="X22" s="233">
        <v>45689</v>
      </c>
      <c r="Y22" s="234">
        <v>45777</v>
      </c>
      <c r="Z22" s="235" t="s">
        <v>93</v>
      </c>
      <c r="AA22" s="236">
        <v>1</v>
      </c>
      <c r="AB22" s="237"/>
      <c r="AC22" s="237"/>
      <c r="AD22" s="238"/>
      <c r="AE22" s="239"/>
      <c r="AF22" s="240">
        <v>360202200</v>
      </c>
      <c r="AG22" s="178" t="s">
        <v>94</v>
      </c>
      <c r="AH22" s="178" t="s">
        <v>95</v>
      </c>
      <c r="AI22" s="162" t="s">
        <v>73</v>
      </c>
      <c r="AJ22" s="241" t="s">
        <v>96</v>
      </c>
      <c r="AK22" s="189">
        <v>0</v>
      </c>
      <c r="AL22" s="190"/>
      <c r="AM22" s="190"/>
      <c r="AN22" s="190"/>
      <c r="AO22" s="6"/>
      <c r="AP22" s="242" t="s">
        <v>97</v>
      </c>
      <c r="AQ22" s="243" t="s">
        <v>75</v>
      </c>
      <c r="AR22" s="148"/>
      <c r="AS22" s="244" t="s">
        <v>98</v>
      </c>
      <c r="AT22" s="245" t="s">
        <v>98</v>
      </c>
      <c r="AU22" s="245" t="s">
        <v>98</v>
      </c>
      <c r="AV22" s="245" t="s">
        <v>98</v>
      </c>
      <c r="AW22" s="246">
        <v>0</v>
      </c>
      <c r="AX22" s="246">
        <v>0</v>
      </c>
      <c r="AY22" s="246">
        <v>0</v>
      </c>
      <c r="AZ22" s="246" t="s">
        <v>99</v>
      </c>
      <c r="BA22" s="247">
        <v>0</v>
      </c>
      <c r="BB22" s="247">
        <v>0</v>
      </c>
      <c r="BC22" s="247">
        <v>0</v>
      </c>
      <c r="BD22" s="247">
        <v>0</v>
      </c>
      <c r="BE22" s="248">
        <v>0.2</v>
      </c>
      <c r="BF22" s="248">
        <v>0.8</v>
      </c>
      <c r="BG22" s="247">
        <v>0</v>
      </c>
      <c r="BH22" s="247">
        <v>0</v>
      </c>
      <c r="BI22" s="247">
        <v>0</v>
      </c>
      <c r="BJ22" s="247" t="e">
        <f t="shared" ref="BJ22:BK22" si="0">+AZ22*BE22</f>
        <v>#VALUE!</v>
      </c>
      <c r="BK22" s="247">
        <f t="shared" si="0"/>
        <v>0</v>
      </c>
      <c r="BL22" s="247">
        <v>0</v>
      </c>
      <c r="BM22" s="247">
        <v>0</v>
      </c>
      <c r="BN22" s="247">
        <v>0</v>
      </c>
      <c r="BO22" s="247">
        <f t="shared" ref="BO22:BR22" si="1">+BG22+BK22</f>
        <v>0</v>
      </c>
      <c r="BP22" s="247">
        <f t="shared" si="1"/>
        <v>0</v>
      </c>
      <c r="BQ22" s="247">
        <f t="shared" si="1"/>
        <v>0</v>
      </c>
      <c r="BR22" s="247" t="e">
        <f t="shared" si="1"/>
        <v>#VALUE!</v>
      </c>
      <c r="BS22" s="249" t="e">
        <f>AVERAGEIF(BO22:BO59,"&lt;&gt;#¡DIV/0!")</f>
        <v>#N/A</v>
      </c>
      <c r="BT22" s="249" t="e">
        <f>AVERAGEIF(BP22:BP59,"&lt;&gt;#¡DIV/0!")</f>
        <v>#N/A</v>
      </c>
      <c r="BU22" s="249" t="e">
        <f>AVERAGEIF(BQ22:BQ59,"&lt;&gt;#¡DIV/0!")</f>
        <v>#N/A</v>
      </c>
      <c r="BV22" s="249" t="e">
        <f>AVERAGEIF(BR22:BR59,"&lt;&gt;#¡DIV/0!")</f>
        <v>#VALUE!</v>
      </c>
      <c r="BW22" s="249" t="e">
        <f>+C22*BS22</f>
        <v>#N/A</v>
      </c>
      <c r="BX22" s="249" t="e">
        <f>+C22*BT22</f>
        <v>#N/A</v>
      </c>
      <c r="BY22" s="249" t="e">
        <f>+C22*BU22</f>
        <v>#N/A</v>
      </c>
      <c r="BZ22" s="249" t="e">
        <f>+C22*BV22</f>
        <v>#VALUE!</v>
      </c>
      <c r="CA22" s="250" t="e">
        <f>SUM(BW22:BZ59)</f>
        <v>#N/A</v>
      </c>
      <c r="CB22" s="6"/>
      <c r="CC22" s="251" t="e">
        <f t="shared" ref="CC22:CF22" si="2">+Q22/#REF!</f>
        <v>#REF!</v>
      </c>
      <c r="CD22" s="252" t="e">
        <f t="shared" si="2"/>
        <v>#REF!</v>
      </c>
      <c r="CE22" s="252" t="e">
        <f t="shared" si="2"/>
        <v>#REF!</v>
      </c>
      <c r="CF22" s="252" t="e">
        <f t="shared" si="2"/>
        <v>#REF!</v>
      </c>
      <c r="CG22" s="250" t="e">
        <f>AVERAGE(CC22:CF59)</f>
        <v>#REF!</v>
      </c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</row>
    <row r="23" spans="1:98" ht="34.5" customHeight="1" x14ac:dyDescent="0.3">
      <c r="A23" s="253"/>
      <c r="B23" s="158"/>
      <c r="C23" s="158"/>
      <c r="D23" s="254"/>
      <c r="E23" s="254"/>
      <c r="F23" s="255"/>
      <c r="G23" s="256"/>
      <c r="H23" s="170"/>
      <c r="I23" s="254"/>
      <c r="J23" s="121"/>
      <c r="K23" s="121"/>
      <c r="L23" s="121"/>
      <c r="M23" s="121"/>
      <c r="N23" s="257"/>
      <c r="O23" s="258"/>
      <c r="P23" s="259"/>
      <c r="Q23" s="260"/>
      <c r="R23" s="165"/>
      <c r="S23" s="165"/>
      <c r="T23" s="166"/>
      <c r="U23" s="131"/>
      <c r="V23" s="231">
        <v>2</v>
      </c>
      <c r="W23" s="133" t="s">
        <v>69</v>
      </c>
      <c r="X23" s="134">
        <v>45778</v>
      </c>
      <c r="Y23" s="134">
        <v>45838</v>
      </c>
      <c r="Z23" s="135" t="s">
        <v>93</v>
      </c>
      <c r="AA23" s="136">
        <v>0</v>
      </c>
      <c r="AB23" s="136"/>
      <c r="AC23" s="136"/>
      <c r="AD23" s="261"/>
      <c r="AE23" s="239"/>
      <c r="AF23" s="262"/>
      <c r="AG23" s="263"/>
      <c r="AH23" s="263"/>
      <c r="AI23" s="121"/>
      <c r="AJ23" s="264"/>
      <c r="AK23" s="146"/>
      <c r="AL23" s="265"/>
      <c r="AM23" s="265"/>
      <c r="AN23" s="265"/>
      <c r="AO23" s="6"/>
      <c r="AP23" s="266"/>
      <c r="AQ23" s="147"/>
      <c r="AR23" s="148"/>
      <c r="AS23" s="267"/>
      <c r="AT23" s="268"/>
      <c r="AU23" s="268"/>
      <c r="AV23" s="268"/>
      <c r="AW23" s="269"/>
      <c r="AX23" s="269"/>
      <c r="AY23" s="269"/>
      <c r="AZ23" s="269"/>
      <c r="BA23" s="270"/>
      <c r="BB23" s="270"/>
      <c r="BC23" s="270"/>
      <c r="BD23" s="270"/>
      <c r="BE23" s="271"/>
      <c r="BF23" s="271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152"/>
      <c r="BT23" s="152"/>
      <c r="BU23" s="152"/>
      <c r="BV23" s="152"/>
      <c r="BW23" s="152"/>
      <c r="BX23" s="152"/>
      <c r="BY23" s="152"/>
      <c r="BZ23" s="152"/>
      <c r="CA23" s="272"/>
      <c r="CB23" s="6"/>
      <c r="CC23" s="273"/>
      <c r="CD23" s="274"/>
      <c r="CE23" s="274"/>
      <c r="CF23" s="274"/>
      <c r="CG23" s="272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</row>
    <row r="24" spans="1:98" ht="42.75" customHeight="1" x14ac:dyDescent="0.3">
      <c r="A24" s="253"/>
      <c r="B24" s="158"/>
      <c r="C24" s="158"/>
      <c r="D24" s="254"/>
      <c r="E24" s="254"/>
      <c r="F24" s="255"/>
      <c r="G24" s="256"/>
      <c r="H24" s="170"/>
      <c r="I24" s="254"/>
      <c r="J24" s="121"/>
      <c r="K24" s="121"/>
      <c r="L24" s="121"/>
      <c r="M24" s="121"/>
      <c r="N24" s="257"/>
      <c r="O24" s="258"/>
      <c r="P24" s="259"/>
      <c r="Q24" s="260"/>
      <c r="R24" s="165"/>
      <c r="S24" s="165"/>
      <c r="T24" s="166"/>
      <c r="U24" s="131"/>
      <c r="V24" s="231">
        <v>3</v>
      </c>
      <c r="W24" s="133" t="s">
        <v>76</v>
      </c>
      <c r="X24" s="134">
        <v>45778</v>
      </c>
      <c r="Y24" s="134">
        <v>45838</v>
      </c>
      <c r="Z24" s="135" t="s">
        <v>93</v>
      </c>
      <c r="AA24" s="136">
        <v>0</v>
      </c>
      <c r="AB24" s="136"/>
      <c r="AC24" s="136"/>
      <c r="AD24" s="261"/>
      <c r="AE24" s="239"/>
      <c r="AF24" s="262"/>
      <c r="AG24" s="263"/>
      <c r="AH24" s="263"/>
      <c r="AI24" s="121"/>
      <c r="AJ24" s="264"/>
      <c r="AK24" s="146"/>
      <c r="AL24" s="265"/>
      <c r="AM24" s="265"/>
      <c r="AN24" s="265"/>
      <c r="AO24" s="6"/>
      <c r="AP24" s="266"/>
      <c r="AQ24" s="147"/>
      <c r="AR24" s="148"/>
      <c r="AS24" s="267"/>
      <c r="AT24" s="268"/>
      <c r="AU24" s="268"/>
      <c r="AV24" s="268"/>
      <c r="AW24" s="269"/>
      <c r="AX24" s="269"/>
      <c r="AY24" s="269"/>
      <c r="AZ24" s="269"/>
      <c r="BA24" s="270"/>
      <c r="BB24" s="270"/>
      <c r="BC24" s="270"/>
      <c r="BD24" s="270"/>
      <c r="BE24" s="271"/>
      <c r="BF24" s="271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152"/>
      <c r="BT24" s="152"/>
      <c r="BU24" s="152"/>
      <c r="BV24" s="152"/>
      <c r="BW24" s="152"/>
      <c r="BX24" s="152"/>
      <c r="BY24" s="152"/>
      <c r="BZ24" s="152"/>
      <c r="CA24" s="272"/>
      <c r="CB24" s="6"/>
      <c r="CC24" s="273"/>
      <c r="CD24" s="274"/>
      <c r="CE24" s="274"/>
      <c r="CF24" s="274"/>
      <c r="CG24" s="272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</row>
    <row r="25" spans="1:98" ht="51" customHeight="1" x14ac:dyDescent="0.3">
      <c r="A25" s="253"/>
      <c r="B25" s="158"/>
      <c r="C25" s="158"/>
      <c r="D25" s="254"/>
      <c r="E25" s="254"/>
      <c r="F25" s="255"/>
      <c r="G25" s="256"/>
      <c r="H25" s="170"/>
      <c r="I25" s="254"/>
      <c r="J25" s="121"/>
      <c r="K25" s="121"/>
      <c r="L25" s="121"/>
      <c r="M25" s="121"/>
      <c r="N25" s="257"/>
      <c r="O25" s="258"/>
      <c r="P25" s="259"/>
      <c r="Q25" s="260"/>
      <c r="R25" s="165"/>
      <c r="S25" s="165"/>
      <c r="T25" s="166"/>
      <c r="U25" s="131"/>
      <c r="V25" s="231">
        <v>4</v>
      </c>
      <c r="W25" s="133" t="s">
        <v>100</v>
      </c>
      <c r="X25" s="134">
        <v>45778</v>
      </c>
      <c r="Y25" s="134">
        <v>45962</v>
      </c>
      <c r="Z25" s="135" t="s">
        <v>101</v>
      </c>
      <c r="AA25" s="136">
        <v>0</v>
      </c>
      <c r="AB25" s="136"/>
      <c r="AC25" s="136"/>
      <c r="AD25" s="261"/>
      <c r="AE25" s="239"/>
      <c r="AF25" s="262" t="s">
        <v>102</v>
      </c>
      <c r="AG25" s="263" t="s">
        <v>103</v>
      </c>
      <c r="AH25" s="263" t="s">
        <v>104</v>
      </c>
      <c r="AI25" s="121" t="s">
        <v>73</v>
      </c>
      <c r="AJ25" s="275">
        <v>1</v>
      </c>
      <c r="AK25" s="146">
        <v>1</v>
      </c>
      <c r="AL25" s="265"/>
      <c r="AM25" s="265"/>
      <c r="AN25" s="265"/>
      <c r="AO25" s="6"/>
      <c r="AP25" s="266"/>
      <c r="AQ25" s="147"/>
      <c r="AR25" s="148"/>
      <c r="AS25" s="267"/>
      <c r="AT25" s="268"/>
      <c r="AU25" s="268"/>
      <c r="AV25" s="268"/>
      <c r="AW25" s="269"/>
      <c r="AX25" s="269"/>
      <c r="AY25" s="269"/>
      <c r="AZ25" s="269"/>
      <c r="BA25" s="270"/>
      <c r="BB25" s="270"/>
      <c r="BC25" s="270"/>
      <c r="BD25" s="270"/>
      <c r="BE25" s="271"/>
      <c r="BF25" s="271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  <c r="BR25" s="270"/>
      <c r="BS25" s="152"/>
      <c r="BT25" s="152"/>
      <c r="BU25" s="152"/>
      <c r="BV25" s="152"/>
      <c r="BW25" s="152"/>
      <c r="BX25" s="152"/>
      <c r="BY25" s="152"/>
      <c r="BZ25" s="152"/>
      <c r="CA25" s="272"/>
      <c r="CB25" s="6"/>
      <c r="CC25" s="273"/>
      <c r="CD25" s="274"/>
      <c r="CE25" s="274"/>
      <c r="CF25" s="274"/>
      <c r="CG25" s="272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</row>
    <row r="26" spans="1:98" ht="40.5" customHeight="1" x14ac:dyDescent="0.3">
      <c r="A26" s="253"/>
      <c r="B26" s="158"/>
      <c r="C26" s="158"/>
      <c r="D26" s="254"/>
      <c r="E26" s="254"/>
      <c r="F26" s="255"/>
      <c r="G26" s="256"/>
      <c r="H26" s="170"/>
      <c r="I26" s="254"/>
      <c r="J26" s="121"/>
      <c r="K26" s="121"/>
      <c r="L26" s="121"/>
      <c r="M26" s="121"/>
      <c r="N26" s="257"/>
      <c r="O26" s="258"/>
      <c r="P26" s="259"/>
      <c r="Q26" s="260"/>
      <c r="R26" s="165"/>
      <c r="S26" s="165"/>
      <c r="T26" s="166"/>
      <c r="U26" s="131"/>
      <c r="V26" s="231">
        <v>5</v>
      </c>
      <c r="W26" s="133" t="s">
        <v>105</v>
      </c>
      <c r="X26" s="134">
        <v>45778</v>
      </c>
      <c r="Y26" s="134">
        <v>45962</v>
      </c>
      <c r="Z26" s="135" t="s">
        <v>101</v>
      </c>
      <c r="AA26" s="136">
        <v>0</v>
      </c>
      <c r="AB26" s="136"/>
      <c r="AC26" s="136"/>
      <c r="AD26" s="261"/>
      <c r="AE26" s="239"/>
      <c r="AF26" s="262"/>
      <c r="AG26" s="263"/>
      <c r="AH26" s="263"/>
      <c r="AI26" s="121"/>
      <c r="AJ26" s="275"/>
      <c r="AK26" s="146"/>
      <c r="AL26" s="265"/>
      <c r="AM26" s="265"/>
      <c r="AN26" s="265"/>
      <c r="AO26" s="6"/>
      <c r="AP26" s="266"/>
      <c r="AQ26" s="147"/>
      <c r="AR26" s="148"/>
      <c r="AS26" s="267"/>
      <c r="AT26" s="268"/>
      <c r="AU26" s="268"/>
      <c r="AV26" s="268"/>
      <c r="AW26" s="269"/>
      <c r="AX26" s="269"/>
      <c r="AY26" s="269"/>
      <c r="AZ26" s="269"/>
      <c r="BA26" s="270"/>
      <c r="BB26" s="270"/>
      <c r="BC26" s="270"/>
      <c r="BD26" s="270"/>
      <c r="BE26" s="271"/>
      <c r="BF26" s="271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152"/>
      <c r="BT26" s="152"/>
      <c r="BU26" s="152"/>
      <c r="BV26" s="152"/>
      <c r="BW26" s="152"/>
      <c r="BX26" s="152"/>
      <c r="BY26" s="152"/>
      <c r="BZ26" s="152"/>
      <c r="CA26" s="272"/>
      <c r="CB26" s="6"/>
      <c r="CC26" s="273"/>
      <c r="CD26" s="274"/>
      <c r="CE26" s="274"/>
      <c r="CF26" s="274"/>
      <c r="CG26" s="272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</row>
    <row r="27" spans="1:98" ht="34.5" customHeight="1" x14ac:dyDescent="0.3">
      <c r="A27" s="253"/>
      <c r="B27" s="158"/>
      <c r="C27" s="158"/>
      <c r="D27" s="254"/>
      <c r="E27" s="254"/>
      <c r="F27" s="255"/>
      <c r="G27" s="256"/>
      <c r="H27" s="170"/>
      <c r="I27" s="254"/>
      <c r="J27" s="121"/>
      <c r="K27" s="121"/>
      <c r="L27" s="121"/>
      <c r="M27" s="121"/>
      <c r="N27" s="257"/>
      <c r="O27" s="258"/>
      <c r="P27" s="259"/>
      <c r="Q27" s="260"/>
      <c r="R27" s="165"/>
      <c r="S27" s="165"/>
      <c r="T27" s="166"/>
      <c r="U27" s="131"/>
      <c r="V27" s="231">
        <v>6</v>
      </c>
      <c r="W27" s="133" t="s">
        <v>106</v>
      </c>
      <c r="X27" s="134">
        <v>45778</v>
      </c>
      <c r="Y27" s="134">
        <v>45962</v>
      </c>
      <c r="Z27" s="135" t="s">
        <v>101</v>
      </c>
      <c r="AA27" s="136">
        <v>0</v>
      </c>
      <c r="AB27" s="136"/>
      <c r="AC27" s="136"/>
      <c r="AD27" s="261"/>
      <c r="AE27" s="239"/>
      <c r="AF27" s="262"/>
      <c r="AG27" s="263"/>
      <c r="AH27" s="263"/>
      <c r="AI27" s="121"/>
      <c r="AJ27" s="275"/>
      <c r="AK27" s="146"/>
      <c r="AL27" s="265"/>
      <c r="AM27" s="265"/>
      <c r="AN27" s="265"/>
      <c r="AO27" s="6"/>
      <c r="AP27" s="266"/>
      <c r="AQ27" s="147"/>
      <c r="AR27" s="148"/>
      <c r="AS27" s="267"/>
      <c r="AT27" s="268"/>
      <c r="AU27" s="268"/>
      <c r="AV27" s="268"/>
      <c r="AW27" s="269"/>
      <c r="AX27" s="269"/>
      <c r="AY27" s="269"/>
      <c r="AZ27" s="269"/>
      <c r="BA27" s="270"/>
      <c r="BB27" s="270"/>
      <c r="BC27" s="270"/>
      <c r="BD27" s="270"/>
      <c r="BE27" s="271"/>
      <c r="BF27" s="271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152"/>
      <c r="BT27" s="152"/>
      <c r="BU27" s="152"/>
      <c r="BV27" s="152"/>
      <c r="BW27" s="152"/>
      <c r="BX27" s="152"/>
      <c r="BY27" s="152"/>
      <c r="BZ27" s="152"/>
      <c r="CA27" s="272"/>
      <c r="CB27" s="6"/>
      <c r="CC27" s="273"/>
      <c r="CD27" s="274"/>
      <c r="CE27" s="274"/>
      <c r="CF27" s="274"/>
      <c r="CG27" s="272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</row>
    <row r="28" spans="1:98" ht="47.25" customHeight="1" x14ac:dyDescent="0.3">
      <c r="A28" s="253"/>
      <c r="B28" s="158"/>
      <c r="C28" s="158"/>
      <c r="D28" s="254"/>
      <c r="E28" s="254"/>
      <c r="F28" s="255"/>
      <c r="G28" s="256"/>
      <c r="H28" s="170"/>
      <c r="I28" s="254"/>
      <c r="J28" s="121"/>
      <c r="K28" s="121"/>
      <c r="L28" s="121"/>
      <c r="M28" s="121"/>
      <c r="N28" s="257"/>
      <c r="O28" s="258"/>
      <c r="P28" s="259"/>
      <c r="Q28" s="260"/>
      <c r="R28" s="165"/>
      <c r="S28" s="165"/>
      <c r="T28" s="166"/>
      <c r="U28" s="131"/>
      <c r="V28" s="231">
        <v>7</v>
      </c>
      <c r="W28" s="133" t="s">
        <v>107</v>
      </c>
      <c r="X28" s="134">
        <v>45778</v>
      </c>
      <c r="Y28" s="134">
        <v>45962</v>
      </c>
      <c r="Z28" s="135" t="s">
        <v>101</v>
      </c>
      <c r="AA28" s="136">
        <v>1</v>
      </c>
      <c r="AB28" s="136"/>
      <c r="AC28" s="136"/>
      <c r="AD28" s="261"/>
      <c r="AE28" s="239"/>
      <c r="AF28" s="276">
        <v>450200113</v>
      </c>
      <c r="AG28" s="263" t="s">
        <v>108</v>
      </c>
      <c r="AH28" s="263" t="s">
        <v>109</v>
      </c>
      <c r="AI28" s="121" t="s">
        <v>73</v>
      </c>
      <c r="AJ28" s="275">
        <v>1</v>
      </c>
      <c r="AK28" s="146">
        <v>0</v>
      </c>
      <c r="AL28" s="277"/>
      <c r="AM28" s="277"/>
      <c r="AN28" s="277"/>
      <c r="AP28" s="266"/>
      <c r="AQ28" s="147"/>
      <c r="AR28" s="148"/>
      <c r="AS28" s="267"/>
      <c r="AT28" s="268"/>
      <c r="AU28" s="268"/>
      <c r="AV28" s="268"/>
      <c r="AW28" s="269"/>
      <c r="AX28" s="269"/>
      <c r="AY28" s="269"/>
      <c r="AZ28" s="269"/>
      <c r="BA28" s="270"/>
      <c r="BB28" s="270"/>
      <c r="BC28" s="270"/>
      <c r="BD28" s="270"/>
      <c r="BE28" s="271"/>
      <c r="BF28" s="271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152"/>
      <c r="BT28" s="152"/>
      <c r="BU28" s="152"/>
      <c r="BV28" s="152"/>
      <c r="BW28" s="152"/>
      <c r="BX28" s="152"/>
      <c r="BY28" s="152"/>
      <c r="BZ28" s="152"/>
      <c r="CA28" s="272"/>
      <c r="CB28" s="6"/>
      <c r="CC28" s="273"/>
      <c r="CD28" s="274"/>
      <c r="CE28" s="274"/>
      <c r="CF28" s="274"/>
      <c r="CG28" s="272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</row>
    <row r="29" spans="1:98" ht="34.5" customHeight="1" x14ac:dyDescent="0.3">
      <c r="A29" s="253"/>
      <c r="B29" s="158"/>
      <c r="C29" s="158"/>
      <c r="D29" s="254"/>
      <c r="E29" s="254"/>
      <c r="F29" s="255"/>
      <c r="G29" s="256"/>
      <c r="H29" s="170"/>
      <c r="I29" s="254"/>
      <c r="J29" s="121"/>
      <c r="K29" s="121"/>
      <c r="L29" s="121"/>
      <c r="M29" s="121"/>
      <c r="N29" s="257"/>
      <c r="O29" s="258"/>
      <c r="P29" s="259"/>
      <c r="Q29" s="260"/>
      <c r="R29" s="165"/>
      <c r="S29" s="165"/>
      <c r="T29" s="166"/>
      <c r="U29" s="131"/>
      <c r="V29" s="231">
        <v>8</v>
      </c>
      <c r="W29" s="133" t="s">
        <v>110</v>
      </c>
      <c r="X29" s="134">
        <v>45778</v>
      </c>
      <c r="Y29" s="134">
        <v>45962</v>
      </c>
      <c r="Z29" s="135" t="s">
        <v>101</v>
      </c>
      <c r="AA29" s="136">
        <v>0</v>
      </c>
      <c r="AB29" s="136"/>
      <c r="AC29" s="136"/>
      <c r="AD29" s="261"/>
      <c r="AE29" s="239"/>
      <c r="AF29" s="276"/>
      <c r="AG29" s="263"/>
      <c r="AH29" s="263"/>
      <c r="AI29" s="121"/>
      <c r="AJ29" s="275"/>
      <c r="AK29" s="146"/>
      <c r="AL29" s="277"/>
      <c r="AM29" s="277"/>
      <c r="AN29" s="277"/>
      <c r="AO29" s="6"/>
      <c r="AP29" s="266"/>
      <c r="AQ29" s="147"/>
      <c r="AR29" s="148"/>
      <c r="AS29" s="267"/>
      <c r="AT29" s="268"/>
      <c r="AU29" s="268"/>
      <c r="AV29" s="268"/>
      <c r="AW29" s="269"/>
      <c r="AX29" s="269"/>
      <c r="AY29" s="269"/>
      <c r="AZ29" s="269"/>
      <c r="BA29" s="270"/>
      <c r="BB29" s="270"/>
      <c r="BC29" s="270"/>
      <c r="BD29" s="270"/>
      <c r="BE29" s="271"/>
      <c r="BF29" s="271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70"/>
      <c r="BS29" s="152"/>
      <c r="BT29" s="152"/>
      <c r="BU29" s="152"/>
      <c r="BV29" s="152"/>
      <c r="BW29" s="152"/>
      <c r="BX29" s="152"/>
      <c r="BY29" s="152"/>
      <c r="BZ29" s="152"/>
      <c r="CA29" s="272"/>
      <c r="CB29" s="6"/>
      <c r="CC29" s="273"/>
      <c r="CD29" s="274"/>
      <c r="CE29" s="274"/>
      <c r="CF29" s="274"/>
      <c r="CG29" s="272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</row>
    <row r="30" spans="1:98" ht="38.25" customHeight="1" x14ac:dyDescent="0.3">
      <c r="A30" s="253"/>
      <c r="B30" s="158"/>
      <c r="C30" s="158"/>
      <c r="D30" s="254"/>
      <c r="E30" s="254"/>
      <c r="F30" s="255"/>
      <c r="G30" s="256"/>
      <c r="H30" s="170"/>
      <c r="I30" s="254"/>
      <c r="J30" s="121"/>
      <c r="K30" s="121"/>
      <c r="L30" s="121"/>
      <c r="M30" s="121"/>
      <c r="N30" s="257"/>
      <c r="O30" s="258"/>
      <c r="P30" s="259"/>
      <c r="Q30" s="260"/>
      <c r="R30" s="165"/>
      <c r="S30" s="165"/>
      <c r="T30" s="166"/>
      <c r="U30" s="131"/>
      <c r="V30" s="231">
        <v>9</v>
      </c>
      <c r="W30" s="133" t="s">
        <v>111</v>
      </c>
      <c r="X30" s="134">
        <v>45778</v>
      </c>
      <c r="Y30" s="134">
        <v>45991</v>
      </c>
      <c r="Z30" s="135" t="s">
        <v>112</v>
      </c>
      <c r="AA30" s="136">
        <v>0</v>
      </c>
      <c r="AB30" s="136"/>
      <c r="AC30" s="136"/>
      <c r="AD30" s="261"/>
      <c r="AE30" s="239"/>
      <c r="AF30" s="276"/>
      <c r="AG30" s="263"/>
      <c r="AH30" s="263"/>
      <c r="AI30" s="121"/>
      <c r="AJ30" s="275"/>
      <c r="AK30" s="146"/>
      <c r="AL30" s="277"/>
      <c r="AM30" s="277"/>
      <c r="AN30" s="277"/>
      <c r="AO30" s="6"/>
      <c r="AP30" s="266"/>
      <c r="AQ30" s="147"/>
      <c r="AR30" s="148"/>
      <c r="AS30" s="267"/>
      <c r="AT30" s="268"/>
      <c r="AU30" s="268"/>
      <c r="AV30" s="268"/>
      <c r="AW30" s="269"/>
      <c r="AX30" s="269"/>
      <c r="AY30" s="269"/>
      <c r="AZ30" s="269"/>
      <c r="BA30" s="270"/>
      <c r="BB30" s="270"/>
      <c r="BC30" s="270"/>
      <c r="BD30" s="270"/>
      <c r="BE30" s="271"/>
      <c r="BF30" s="271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152"/>
      <c r="BT30" s="152"/>
      <c r="BU30" s="152"/>
      <c r="BV30" s="152"/>
      <c r="BW30" s="152"/>
      <c r="BX30" s="152"/>
      <c r="BY30" s="152"/>
      <c r="BZ30" s="152"/>
      <c r="CA30" s="272"/>
      <c r="CB30" s="6"/>
      <c r="CC30" s="273"/>
      <c r="CD30" s="274"/>
      <c r="CE30" s="274"/>
      <c r="CF30" s="274"/>
      <c r="CG30" s="272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</row>
    <row r="31" spans="1:98" ht="62.25" customHeight="1" x14ac:dyDescent="0.3">
      <c r="A31" s="253"/>
      <c r="B31" s="158"/>
      <c r="C31" s="158"/>
      <c r="D31" s="254"/>
      <c r="E31" s="254"/>
      <c r="F31" s="255"/>
      <c r="G31" s="256"/>
      <c r="H31" s="170"/>
      <c r="I31" s="254"/>
      <c r="J31" s="121"/>
      <c r="K31" s="121"/>
      <c r="L31" s="121"/>
      <c r="M31" s="121"/>
      <c r="N31" s="257"/>
      <c r="O31" s="258"/>
      <c r="P31" s="259"/>
      <c r="Q31" s="260"/>
      <c r="R31" s="165"/>
      <c r="S31" s="165"/>
      <c r="T31" s="166"/>
      <c r="U31" s="131"/>
      <c r="V31" s="231">
        <v>10</v>
      </c>
      <c r="W31" s="133" t="s">
        <v>113</v>
      </c>
      <c r="X31" s="278">
        <v>45778</v>
      </c>
      <c r="Y31" s="279">
        <v>45960</v>
      </c>
      <c r="Z31" s="135" t="s">
        <v>112</v>
      </c>
      <c r="AA31" s="136">
        <v>0</v>
      </c>
      <c r="AB31" s="136"/>
      <c r="AC31" s="136"/>
      <c r="AD31" s="261"/>
      <c r="AE31" s="239"/>
      <c r="AF31" s="280">
        <v>459903200</v>
      </c>
      <c r="AG31" s="140" t="s">
        <v>114</v>
      </c>
      <c r="AH31" s="140" t="s">
        <v>115</v>
      </c>
      <c r="AI31" s="122" t="s">
        <v>73</v>
      </c>
      <c r="AJ31" s="141">
        <v>1</v>
      </c>
      <c r="AK31" s="181">
        <v>0</v>
      </c>
      <c r="AL31" s="182"/>
      <c r="AM31" s="182"/>
      <c r="AN31" s="182"/>
      <c r="AP31" s="266"/>
      <c r="AQ31" s="147"/>
      <c r="AR31" s="148"/>
      <c r="AS31" s="281" t="e">
        <f t="shared" ref="AS31:BD31" si="3">#N/A</f>
        <v>#N/A</v>
      </c>
      <c r="AT31" s="282" t="e">
        <f t="shared" si="3"/>
        <v>#N/A</v>
      </c>
      <c r="AU31" s="282" t="e">
        <f t="shared" si="3"/>
        <v>#N/A</v>
      </c>
      <c r="AV31" s="282" t="e">
        <f t="shared" si="3"/>
        <v>#N/A</v>
      </c>
      <c r="AW31" s="283" t="e">
        <f t="shared" si="3"/>
        <v>#N/A</v>
      </c>
      <c r="AX31" s="283" t="e">
        <f t="shared" si="3"/>
        <v>#N/A</v>
      </c>
      <c r="AY31" s="283" t="e">
        <f t="shared" si="3"/>
        <v>#N/A</v>
      </c>
      <c r="AZ31" s="283" t="e">
        <f t="shared" si="3"/>
        <v>#N/A</v>
      </c>
      <c r="BA31" s="284" t="e">
        <f t="shared" si="3"/>
        <v>#N/A</v>
      </c>
      <c r="BB31" s="284" t="e">
        <f t="shared" si="3"/>
        <v>#N/A</v>
      </c>
      <c r="BC31" s="284" t="e">
        <f t="shared" si="3"/>
        <v>#N/A</v>
      </c>
      <c r="BD31" s="284" t="e">
        <f t="shared" si="3"/>
        <v>#N/A</v>
      </c>
      <c r="BE31" s="285">
        <v>0.2</v>
      </c>
      <c r="BF31" s="285">
        <v>0.8</v>
      </c>
      <c r="BG31" s="284" t="e">
        <f t="shared" ref="BG31:BI31" si="4">#N/A</f>
        <v>#N/A</v>
      </c>
      <c r="BH31" s="284" t="e">
        <f t="shared" si="4"/>
        <v>#N/A</v>
      </c>
      <c r="BI31" s="284" t="e">
        <f t="shared" si="4"/>
        <v>#N/A</v>
      </c>
      <c r="BJ31" s="284" t="e">
        <f t="shared" ref="BJ31:BK31" si="5">+AZ31*BE31</f>
        <v>#N/A</v>
      </c>
      <c r="BK31" s="284" t="e">
        <f t="shared" si="5"/>
        <v>#N/A</v>
      </c>
      <c r="BL31" s="284" t="e">
        <f t="shared" ref="BL31:BM31" si="6">#N/A</f>
        <v>#N/A</v>
      </c>
      <c r="BM31" s="284" t="e">
        <f t="shared" si="6"/>
        <v>#N/A</v>
      </c>
      <c r="BN31" s="284">
        <v>0</v>
      </c>
      <c r="BO31" s="284" t="e">
        <f t="shared" ref="BO31:BR31" si="7">+BG31+BK31</f>
        <v>#N/A</v>
      </c>
      <c r="BP31" s="284" t="e">
        <f t="shared" si="7"/>
        <v>#N/A</v>
      </c>
      <c r="BQ31" s="284" t="e">
        <f t="shared" si="7"/>
        <v>#N/A</v>
      </c>
      <c r="BR31" s="284" t="e">
        <f t="shared" si="7"/>
        <v>#N/A</v>
      </c>
      <c r="BS31" s="103"/>
      <c r="BT31" s="103"/>
      <c r="BU31" s="103"/>
      <c r="BV31" s="103"/>
      <c r="BW31" s="103"/>
      <c r="BX31" s="103"/>
      <c r="BY31" s="103"/>
      <c r="BZ31" s="103"/>
      <c r="CA31" s="100"/>
      <c r="CB31" s="6"/>
      <c r="CC31" s="154"/>
      <c r="CD31" s="152"/>
      <c r="CE31" s="152"/>
      <c r="CF31" s="152"/>
      <c r="CG31" s="272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</row>
    <row r="32" spans="1:98" ht="62.25" customHeight="1" x14ac:dyDescent="0.3">
      <c r="A32" s="253"/>
      <c r="B32" s="158"/>
      <c r="C32" s="158"/>
      <c r="D32" s="254"/>
      <c r="E32" s="254"/>
      <c r="F32" s="255"/>
      <c r="G32" s="256"/>
      <c r="H32" s="170"/>
      <c r="I32" s="254"/>
      <c r="J32" s="121"/>
      <c r="K32" s="121"/>
      <c r="L32" s="121"/>
      <c r="M32" s="121"/>
      <c r="N32" s="257"/>
      <c r="O32" s="258"/>
      <c r="P32" s="259"/>
      <c r="Q32" s="260"/>
      <c r="R32" s="165"/>
      <c r="S32" s="165"/>
      <c r="T32" s="166"/>
      <c r="U32" s="131"/>
      <c r="V32" s="231">
        <v>11</v>
      </c>
      <c r="W32" s="133" t="s">
        <v>116</v>
      </c>
      <c r="X32" s="279">
        <v>45960</v>
      </c>
      <c r="Y32" s="134">
        <v>45991</v>
      </c>
      <c r="Z32" s="135" t="s">
        <v>117</v>
      </c>
      <c r="AA32" s="136">
        <v>0</v>
      </c>
      <c r="AB32" s="136"/>
      <c r="AC32" s="136"/>
      <c r="AD32" s="261"/>
      <c r="AE32" s="239"/>
      <c r="AF32" s="286"/>
      <c r="AG32" s="169"/>
      <c r="AH32" s="169"/>
      <c r="AI32" s="170"/>
      <c r="AJ32" s="171"/>
      <c r="AK32" s="185"/>
      <c r="AL32" s="186"/>
      <c r="AM32" s="186"/>
      <c r="AN32" s="186"/>
      <c r="AO32" s="6"/>
      <c r="AP32" s="266"/>
      <c r="AQ32" s="147"/>
      <c r="AR32" s="148"/>
      <c r="AS32" s="287"/>
      <c r="AT32" s="288"/>
      <c r="AU32" s="288"/>
      <c r="AV32" s="288"/>
      <c r="AW32" s="283"/>
      <c r="AX32" s="283"/>
      <c r="AY32" s="283"/>
      <c r="AZ32" s="283"/>
      <c r="BA32" s="284"/>
      <c r="BB32" s="289"/>
      <c r="BC32" s="289"/>
      <c r="BD32" s="289"/>
      <c r="BE32" s="290"/>
      <c r="BF32" s="290"/>
      <c r="BG32" s="284"/>
      <c r="BH32" s="284"/>
      <c r="BI32" s="284"/>
      <c r="BJ32" s="284"/>
      <c r="BK32" s="284"/>
      <c r="BL32" s="284"/>
      <c r="BM32" s="284"/>
      <c r="BN32" s="284"/>
      <c r="BO32" s="284"/>
      <c r="BP32" s="289"/>
      <c r="BQ32" s="289"/>
      <c r="BR32" s="289"/>
      <c r="BS32" s="103"/>
      <c r="BT32" s="103"/>
      <c r="BU32" s="103"/>
      <c r="BV32" s="103"/>
      <c r="BW32" s="103"/>
      <c r="BX32" s="103"/>
      <c r="BY32" s="103"/>
      <c r="BZ32" s="103"/>
      <c r="CA32" s="100"/>
      <c r="CB32" s="6"/>
      <c r="CC32" s="154"/>
      <c r="CD32" s="291"/>
      <c r="CE32" s="292"/>
      <c r="CF32" s="151"/>
      <c r="CG32" s="272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</row>
    <row r="33" spans="1:99" ht="62.25" customHeight="1" x14ac:dyDescent="0.3">
      <c r="A33" s="253"/>
      <c r="B33" s="158"/>
      <c r="C33" s="158"/>
      <c r="D33" s="254"/>
      <c r="E33" s="254"/>
      <c r="F33" s="255"/>
      <c r="G33" s="256"/>
      <c r="H33" s="170"/>
      <c r="I33" s="254"/>
      <c r="J33" s="121"/>
      <c r="K33" s="121"/>
      <c r="L33" s="121"/>
      <c r="M33" s="121"/>
      <c r="N33" s="257"/>
      <c r="O33" s="258"/>
      <c r="P33" s="259"/>
      <c r="Q33" s="260"/>
      <c r="R33" s="165"/>
      <c r="S33" s="165"/>
      <c r="T33" s="166"/>
      <c r="U33" s="131"/>
      <c r="V33" s="231">
        <v>12</v>
      </c>
      <c r="W33" s="133" t="s">
        <v>118</v>
      </c>
      <c r="X33" s="134">
        <v>45778</v>
      </c>
      <c r="Y33" s="134">
        <v>45960</v>
      </c>
      <c r="Z33" s="135" t="s">
        <v>117</v>
      </c>
      <c r="AA33" s="136">
        <v>0</v>
      </c>
      <c r="AB33" s="136"/>
      <c r="AC33" s="136"/>
      <c r="AD33" s="261"/>
      <c r="AE33" s="239"/>
      <c r="AF33" s="293"/>
      <c r="AG33" s="178"/>
      <c r="AH33" s="178"/>
      <c r="AI33" s="162"/>
      <c r="AJ33" s="179"/>
      <c r="AK33" s="189"/>
      <c r="AL33" s="190"/>
      <c r="AM33" s="190"/>
      <c r="AN33" s="190"/>
      <c r="AO33" s="6"/>
      <c r="AP33" s="266"/>
      <c r="AQ33" s="147"/>
      <c r="AR33" s="148"/>
      <c r="AS33" s="287"/>
      <c r="AT33" s="288"/>
      <c r="AU33" s="288"/>
      <c r="AV33" s="288"/>
      <c r="AW33" s="283"/>
      <c r="AX33" s="283"/>
      <c r="AY33" s="283"/>
      <c r="AZ33" s="283"/>
      <c r="BA33" s="284"/>
      <c r="BB33" s="289"/>
      <c r="BC33" s="289"/>
      <c r="BD33" s="289"/>
      <c r="BE33" s="290"/>
      <c r="BF33" s="290"/>
      <c r="BG33" s="284"/>
      <c r="BH33" s="284"/>
      <c r="BI33" s="284"/>
      <c r="BJ33" s="284"/>
      <c r="BK33" s="284"/>
      <c r="BL33" s="284"/>
      <c r="BM33" s="284"/>
      <c r="BN33" s="284"/>
      <c r="BO33" s="284"/>
      <c r="BP33" s="289"/>
      <c r="BQ33" s="289"/>
      <c r="BR33" s="289"/>
      <c r="BS33" s="103"/>
      <c r="BT33" s="103"/>
      <c r="BU33" s="103"/>
      <c r="BV33" s="103"/>
      <c r="BW33" s="103"/>
      <c r="BX33" s="103"/>
      <c r="BY33" s="103"/>
      <c r="BZ33" s="103"/>
      <c r="CA33" s="100"/>
      <c r="CB33" s="6"/>
      <c r="CC33" s="154"/>
      <c r="CD33" s="291"/>
      <c r="CE33" s="292"/>
      <c r="CF33" s="151"/>
      <c r="CG33" s="272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</row>
    <row r="34" spans="1:99" ht="62.25" customHeight="1" x14ac:dyDescent="0.3">
      <c r="A34" s="253"/>
      <c r="B34" s="158"/>
      <c r="C34" s="158"/>
      <c r="D34" s="254"/>
      <c r="E34" s="254"/>
      <c r="F34" s="255"/>
      <c r="G34" s="256"/>
      <c r="H34" s="170"/>
      <c r="I34" s="254"/>
      <c r="J34" s="121"/>
      <c r="K34" s="121"/>
      <c r="L34" s="121"/>
      <c r="M34" s="121"/>
      <c r="N34" s="257"/>
      <c r="O34" s="258"/>
      <c r="P34" s="259"/>
      <c r="Q34" s="260"/>
      <c r="R34" s="165"/>
      <c r="S34" s="165"/>
      <c r="T34" s="166"/>
      <c r="U34" s="131"/>
      <c r="V34" s="231">
        <v>13</v>
      </c>
      <c r="W34" s="133" t="s">
        <v>119</v>
      </c>
      <c r="X34" s="279">
        <v>45960</v>
      </c>
      <c r="Y34" s="134">
        <v>45991</v>
      </c>
      <c r="Z34" s="135" t="s">
        <v>117</v>
      </c>
      <c r="AA34" s="136">
        <v>0</v>
      </c>
      <c r="AB34" s="136"/>
      <c r="AC34" s="136"/>
      <c r="AD34" s="261"/>
      <c r="AE34" s="239"/>
      <c r="AF34" s="276">
        <v>370100406</v>
      </c>
      <c r="AG34" s="263" t="s">
        <v>120</v>
      </c>
      <c r="AH34" s="263" t="s">
        <v>121</v>
      </c>
      <c r="AI34" s="121" t="s">
        <v>73</v>
      </c>
      <c r="AJ34" s="275">
        <v>1</v>
      </c>
      <c r="AK34" s="146">
        <v>0</v>
      </c>
      <c r="AL34" s="265"/>
      <c r="AM34" s="265"/>
      <c r="AN34" s="265"/>
      <c r="AO34" s="6"/>
      <c r="AP34" s="266"/>
      <c r="AQ34" s="147"/>
      <c r="AR34" s="148"/>
      <c r="AS34" s="287"/>
      <c r="AT34" s="288"/>
      <c r="AU34" s="288"/>
      <c r="AV34" s="288"/>
      <c r="AW34" s="283"/>
      <c r="AX34" s="283"/>
      <c r="AY34" s="283"/>
      <c r="AZ34" s="283"/>
      <c r="BA34" s="284"/>
      <c r="BB34" s="289"/>
      <c r="BC34" s="289"/>
      <c r="BD34" s="289"/>
      <c r="BE34" s="290"/>
      <c r="BF34" s="290"/>
      <c r="BG34" s="284"/>
      <c r="BH34" s="284"/>
      <c r="BI34" s="284"/>
      <c r="BJ34" s="284"/>
      <c r="BK34" s="284"/>
      <c r="BL34" s="284"/>
      <c r="BM34" s="284"/>
      <c r="BN34" s="284"/>
      <c r="BO34" s="284"/>
      <c r="BP34" s="289"/>
      <c r="BQ34" s="289"/>
      <c r="BR34" s="289"/>
      <c r="BS34" s="103"/>
      <c r="BT34" s="103"/>
      <c r="BU34" s="103"/>
      <c r="BV34" s="103"/>
      <c r="BW34" s="103"/>
      <c r="BX34" s="103"/>
      <c r="BY34" s="103"/>
      <c r="BZ34" s="103"/>
      <c r="CA34" s="100"/>
      <c r="CB34" s="6"/>
      <c r="CC34" s="154"/>
      <c r="CD34" s="291"/>
      <c r="CE34" s="292"/>
      <c r="CF34" s="151"/>
      <c r="CG34" s="272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</row>
    <row r="35" spans="1:99" ht="62.25" customHeight="1" x14ac:dyDescent="0.3">
      <c r="A35" s="253"/>
      <c r="B35" s="158"/>
      <c r="C35" s="158"/>
      <c r="D35" s="254"/>
      <c r="E35" s="254"/>
      <c r="F35" s="255"/>
      <c r="G35" s="256"/>
      <c r="H35" s="170"/>
      <c r="I35" s="254"/>
      <c r="J35" s="121"/>
      <c r="K35" s="121"/>
      <c r="L35" s="121"/>
      <c r="M35" s="121"/>
      <c r="N35" s="257"/>
      <c r="O35" s="258"/>
      <c r="P35" s="259"/>
      <c r="Q35" s="260"/>
      <c r="R35" s="165"/>
      <c r="S35" s="165"/>
      <c r="T35" s="166"/>
      <c r="U35" s="131"/>
      <c r="V35" s="231">
        <v>14</v>
      </c>
      <c r="W35" s="133" t="s">
        <v>122</v>
      </c>
      <c r="X35" s="294">
        <v>45740</v>
      </c>
      <c r="Y35" s="294">
        <v>46006</v>
      </c>
      <c r="Z35" s="135" t="s">
        <v>123</v>
      </c>
      <c r="AA35" s="136">
        <v>0</v>
      </c>
      <c r="AB35" s="136"/>
      <c r="AC35" s="136"/>
      <c r="AD35" s="261"/>
      <c r="AE35" s="239"/>
      <c r="AF35" s="276"/>
      <c r="AG35" s="263"/>
      <c r="AH35" s="263"/>
      <c r="AI35" s="121"/>
      <c r="AJ35" s="275"/>
      <c r="AK35" s="146"/>
      <c r="AL35" s="265"/>
      <c r="AM35" s="265"/>
      <c r="AN35" s="265"/>
      <c r="AO35" s="6"/>
      <c r="AP35" s="266"/>
      <c r="AQ35" s="147"/>
      <c r="AR35" s="148"/>
      <c r="AS35" s="287"/>
      <c r="AT35" s="288"/>
      <c r="AU35" s="288"/>
      <c r="AV35" s="288"/>
      <c r="AW35" s="283"/>
      <c r="AX35" s="283"/>
      <c r="AY35" s="283"/>
      <c r="AZ35" s="283"/>
      <c r="BA35" s="284"/>
      <c r="BB35" s="289"/>
      <c r="BC35" s="289"/>
      <c r="BD35" s="289"/>
      <c r="BE35" s="290"/>
      <c r="BF35" s="290"/>
      <c r="BG35" s="284"/>
      <c r="BH35" s="284"/>
      <c r="BI35" s="284"/>
      <c r="BJ35" s="284"/>
      <c r="BK35" s="284"/>
      <c r="BL35" s="284"/>
      <c r="BM35" s="284"/>
      <c r="BN35" s="284"/>
      <c r="BO35" s="284"/>
      <c r="BP35" s="289"/>
      <c r="BQ35" s="289"/>
      <c r="BR35" s="289"/>
      <c r="BS35" s="103"/>
      <c r="BT35" s="103"/>
      <c r="BU35" s="103"/>
      <c r="BV35" s="103"/>
      <c r="BW35" s="103"/>
      <c r="BX35" s="103"/>
      <c r="BY35" s="103"/>
      <c r="BZ35" s="103"/>
      <c r="CA35" s="100"/>
      <c r="CB35" s="6"/>
      <c r="CC35" s="154"/>
      <c r="CD35" s="291"/>
      <c r="CE35" s="292"/>
      <c r="CF35" s="151"/>
      <c r="CG35" s="272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</row>
    <row r="36" spans="1:99" ht="62.25" customHeight="1" x14ac:dyDescent="0.3">
      <c r="A36" s="253"/>
      <c r="B36" s="158"/>
      <c r="C36" s="158"/>
      <c r="D36" s="254"/>
      <c r="E36" s="254"/>
      <c r="F36" s="255"/>
      <c r="G36" s="256"/>
      <c r="H36" s="170"/>
      <c r="I36" s="254"/>
      <c r="J36" s="121"/>
      <c r="K36" s="121"/>
      <c r="L36" s="121"/>
      <c r="M36" s="121"/>
      <c r="N36" s="257"/>
      <c r="O36" s="258"/>
      <c r="P36" s="259"/>
      <c r="Q36" s="260"/>
      <c r="R36" s="165"/>
      <c r="S36" s="165"/>
      <c r="T36" s="166"/>
      <c r="U36" s="131"/>
      <c r="V36" s="231">
        <v>15</v>
      </c>
      <c r="W36" s="133" t="s">
        <v>124</v>
      </c>
      <c r="X36" s="134">
        <v>45778</v>
      </c>
      <c r="Y36" s="134">
        <v>46006</v>
      </c>
      <c r="Z36" s="135" t="s">
        <v>123</v>
      </c>
      <c r="AA36" s="136">
        <v>0</v>
      </c>
      <c r="AB36" s="136"/>
      <c r="AC36" s="136"/>
      <c r="AD36" s="261"/>
      <c r="AE36" s="239"/>
      <c r="AF36" s="276">
        <v>370100406</v>
      </c>
      <c r="AG36" s="263" t="s">
        <v>120</v>
      </c>
      <c r="AH36" s="263" t="s">
        <v>121</v>
      </c>
      <c r="AI36" s="121" t="s">
        <v>73</v>
      </c>
      <c r="AJ36" s="275">
        <v>1</v>
      </c>
      <c r="AK36" s="146">
        <v>0</v>
      </c>
      <c r="AL36" s="265"/>
      <c r="AM36" s="265"/>
      <c r="AN36" s="265"/>
      <c r="AO36" s="6"/>
      <c r="AP36" s="266"/>
      <c r="AQ36" s="147"/>
      <c r="AR36" s="148"/>
      <c r="AS36" s="287"/>
      <c r="AT36" s="288"/>
      <c r="AU36" s="288"/>
      <c r="AV36" s="288"/>
      <c r="AW36" s="283"/>
      <c r="AX36" s="283"/>
      <c r="AY36" s="283"/>
      <c r="AZ36" s="283"/>
      <c r="BA36" s="284"/>
      <c r="BB36" s="289"/>
      <c r="BC36" s="289"/>
      <c r="BD36" s="289"/>
      <c r="BE36" s="290"/>
      <c r="BF36" s="290"/>
      <c r="BG36" s="284"/>
      <c r="BH36" s="284"/>
      <c r="BI36" s="284"/>
      <c r="BJ36" s="284"/>
      <c r="BK36" s="284"/>
      <c r="BL36" s="284"/>
      <c r="BM36" s="284"/>
      <c r="BN36" s="284"/>
      <c r="BO36" s="284"/>
      <c r="BP36" s="289"/>
      <c r="BQ36" s="289"/>
      <c r="BR36" s="289"/>
      <c r="BS36" s="103"/>
      <c r="BT36" s="103"/>
      <c r="BU36" s="103"/>
      <c r="BV36" s="103"/>
      <c r="BW36" s="103"/>
      <c r="BX36" s="103"/>
      <c r="BY36" s="103"/>
      <c r="BZ36" s="103"/>
      <c r="CA36" s="100"/>
      <c r="CB36" s="6"/>
      <c r="CC36" s="154"/>
      <c r="CD36" s="291"/>
      <c r="CE36" s="292"/>
      <c r="CF36" s="151"/>
      <c r="CG36" s="272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</row>
    <row r="37" spans="1:99" ht="62.25" customHeight="1" x14ac:dyDescent="0.3">
      <c r="A37" s="253"/>
      <c r="B37" s="158"/>
      <c r="C37" s="158"/>
      <c r="D37" s="254"/>
      <c r="E37" s="254"/>
      <c r="F37" s="255"/>
      <c r="G37" s="256"/>
      <c r="H37" s="170"/>
      <c r="I37" s="254"/>
      <c r="J37" s="121"/>
      <c r="K37" s="121"/>
      <c r="L37" s="121"/>
      <c r="M37" s="121"/>
      <c r="N37" s="257"/>
      <c r="O37" s="258"/>
      <c r="P37" s="259"/>
      <c r="Q37" s="260"/>
      <c r="R37" s="165"/>
      <c r="S37" s="165"/>
      <c r="T37" s="166"/>
      <c r="U37" s="131"/>
      <c r="V37" s="231">
        <v>16</v>
      </c>
      <c r="W37" s="133" t="s">
        <v>125</v>
      </c>
      <c r="X37" s="134">
        <v>45778</v>
      </c>
      <c r="Y37" s="134">
        <v>45899</v>
      </c>
      <c r="Z37" s="135" t="s">
        <v>126</v>
      </c>
      <c r="AA37" s="136">
        <v>0</v>
      </c>
      <c r="AB37" s="136"/>
      <c r="AC37" s="136"/>
      <c r="AD37" s="261"/>
      <c r="AE37" s="239"/>
      <c r="AF37" s="276"/>
      <c r="AG37" s="263"/>
      <c r="AH37" s="263"/>
      <c r="AI37" s="121"/>
      <c r="AJ37" s="275"/>
      <c r="AK37" s="146"/>
      <c r="AL37" s="265"/>
      <c r="AM37" s="265"/>
      <c r="AN37" s="265"/>
      <c r="AO37" s="6"/>
      <c r="AP37" s="266"/>
      <c r="AQ37" s="147"/>
      <c r="AR37" s="148"/>
      <c r="AS37" s="287"/>
      <c r="AT37" s="288"/>
      <c r="AU37" s="288"/>
      <c r="AV37" s="288"/>
      <c r="AW37" s="283"/>
      <c r="AX37" s="283"/>
      <c r="AY37" s="283"/>
      <c r="AZ37" s="283"/>
      <c r="BA37" s="284"/>
      <c r="BB37" s="289"/>
      <c r="BC37" s="289"/>
      <c r="BD37" s="289"/>
      <c r="BE37" s="290"/>
      <c r="BF37" s="290"/>
      <c r="BG37" s="284"/>
      <c r="BH37" s="284"/>
      <c r="BI37" s="284"/>
      <c r="BJ37" s="284"/>
      <c r="BK37" s="284"/>
      <c r="BL37" s="284"/>
      <c r="BM37" s="284"/>
      <c r="BN37" s="284"/>
      <c r="BO37" s="284"/>
      <c r="BP37" s="289"/>
      <c r="BQ37" s="289"/>
      <c r="BR37" s="289"/>
      <c r="BS37" s="103"/>
      <c r="BT37" s="103"/>
      <c r="BU37" s="103"/>
      <c r="BV37" s="103"/>
      <c r="BW37" s="103"/>
      <c r="BX37" s="103"/>
      <c r="BY37" s="103"/>
      <c r="BZ37" s="103"/>
      <c r="CA37" s="100"/>
      <c r="CB37" s="6"/>
      <c r="CC37" s="154"/>
      <c r="CD37" s="291"/>
      <c r="CE37" s="292"/>
      <c r="CF37" s="151"/>
      <c r="CG37" s="272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</row>
    <row r="38" spans="1:99" ht="62.25" customHeight="1" x14ac:dyDescent="0.3">
      <c r="A38" s="253"/>
      <c r="B38" s="158"/>
      <c r="C38" s="158"/>
      <c r="D38" s="254"/>
      <c r="E38" s="254"/>
      <c r="F38" s="255"/>
      <c r="G38" s="256"/>
      <c r="H38" s="170"/>
      <c r="I38" s="254"/>
      <c r="J38" s="121"/>
      <c r="K38" s="121"/>
      <c r="L38" s="121"/>
      <c r="M38" s="121"/>
      <c r="N38" s="257"/>
      <c r="O38" s="258"/>
      <c r="P38" s="259"/>
      <c r="Q38" s="260"/>
      <c r="R38" s="165"/>
      <c r="S38" s="165"/>
      <c r="T38" s="166"/>
      <c r="U38" s="131"/>
      <c r="V38" s="231">
        <v>17</v>
      </c>
      <c r="W38" s="133" t="s">
        <v>127</v>
      </c>
      <c r="X38" s="134">
        <v>45778</v>
      </c>
      <c r="Y38" s="134">
        <v>46006</v>
      </c>
      <c r="Z38" s="135" t="s">
        <v>126</v>
      </c>
      <c r="AA38" s="136">
        <v>0</v>
      </c>
      <c r="AB38" s="136"/>
      <c r="AC38" s="136"/>
      <c r="AD38" s="261"/>
      <c r="AE38" s="239"/>
      <c r="AF38" s="276">
        <v>410402600</v>
      </c>
      <c r="AG38" s="263" t="s">
        <v>128</v>
      </c>
      <c r="AH38" s="263" t="s">
        <v>129</v>
      </c>
      <c r="AI38" s="121" t="s">
        <v>73</v>
      </c>
      <c r="AJ38" s="275">
        <v>50</v>
      </c>
      <c r="AK38" s="146">
        <v>0</v>
      </c>
      <c r="AL38" s="265"/>
      <c r="AM38" s="265"/>
      <c r="AN38" s="265"/>
      <c r="AO38" s="6"/>
      <c r="AP38" s="266"/>
      <c r="AQ38" s="147"/>
      <c r="AR38" s="148"/>
      <c r="AS38" s="287"/>
      <c r="AT38" s="288"/>
      <c r="AU38" s="288"/>
      <c r="AV38" s="288"/>
      <c r="AW38" s="283"/>
      <c r="AX38" s="283"/>
      <c r="AY38" s="283"/>
      <c r="AZ38" s="283"/>
      <c r="BA38" s="284"/>
      <c r="BB38" s="289"/>
      <c r="BC38" s="289"/>
      <c r="BD38" s="289"/>
      <c r="BE38" s="290"/>
      <c r="BF38" s="290"/>
      <c r="BG38" s="284"/>
      <c r="BH38" s="284"/>
      <c r="BI38" s="284"/>
      <c r="BJ38" s="284"/>
      <c r="BK38" s="284"/>
      <c r="BL38" s="284"/>
      <c r="BM38" s="284"/>
      <c r="BN38" s="284"/>
      <c r="BO38" s="284"/>
      <c r="BP38" s="289"/>
      <c r="BQ38" s="289"/>
      <c r="BR38" s="289"/>
      <c r="BS38" s="103"/>
      <c r="BT38" s="103"/>
      <c r="BU38" s="103"/>
      <c r="BV38" s="103"/>
      <c r="BW38" s="103"/>
      <c r="BX38" s="103"/>
      <c r="BY38" s="103"/>
      <c r="BZ38" s="103"/>
      <c r="CA38" s="100"/>
      <c r="CB38" s="6"/>
      <c r="CC38" s="154"/>
      <c r="CD38" s="291"/>
      <c r="CE38" s="292"/>
      <c r="CF38" s="151"/>
      <c r="CG38" s="272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</row>
    <row r="39" spans="1:99" ht="62.25" customHeight="1" x14ac:dyDescent="0.3">
      <c r="A39" s="253"/>
      <c r="B39" s="158"/>
      <c r="C39" s="158"/>
      <c r="D39" s="254"/>
      <c r="E39" s="254"/>
      <c r="F39" s="255"/>
      <c r="G39" s="256"/>
      <c r="H39" s="170"/>
      <c r="I39" s="254"/>
      <c r="J39" s="121"/>
      <c r="K39" s="121"/>
      <c r="L39" s="121"/>
      <c r="M39" s="121"/>
      <c r="N39" s="257"/>
      <c r="O39" s="258"/>
      <c r="P39" s="259"/>
      <c r="Q39" s="260"/>
      <c r="R39" s="165"/>
      <c r="S39" s="165"/>
      <c r="T39" s="166"/>
      <c r="U39" s="131"/>
      <c r="V39" s="231">
        <v>18</v>
      </c>
      <c r="W39" s="133" t="s">
        <v>130</v>
      </c>
      <c r="X39" s="295">
        <v>45748</v>
      </c>
      <c r="Y39" s="296">
        <v>45899</v>
      </c>
      <c r="Z39" s="135" t="s">
        <v>131</v>
      </c>
      <c r="AA39" s="136">
        <v>1</v>
      </c>
      <c r="AB39" s="136"/>
      <c r="AC39" s="136"/>
      <c r="AD39" s="261"/>
      <c r="AE39" s="239"/>
      <c r="AF39" s="276"/>
      <c r="AG39" s="263"/>
      <c r="AH39" s="263"/>
      <c r="AI39" s="121"/>
      <c r="AJ39" s="275"/>
      <c r="AK39" s="146"/>
      <c r="AL39" s="265"/>
      <c r="AM39" s="265"/>
      <c r="AN39" s="265"/>
      <c r="AO39" s="6"/>
      <c r="AP39" s="266"/>
      <c r="AQ39" s="147"/>
      <c r="AR39" s="148"/>
      <c r="AS39" s="287"/>
      <c r="AT39" s="288"/>
      <c r="AU39" s="288"/>
      <c r="AV39" s="288"/>
      <c r="AW39" s="283"/>
      <c r="AX39" s="283"/>
      <c r="AY39" s="283"/>
      <c r="AZ39" s="283"/>
      <c r="BA39" s="284"/>
      <c r="BB39" s="289"/>
      <c r="BC39" s="289"/>
      <c r="BD39" s="289"/>
      <c r="BE39" s="290"/>
      <c r="BF39" s="290"/>
      <c r="BG39" s="284"/>
      <c r="BH39" s="284"/>
      <c r="BI39" s="284"/>
      <c r="BJ39" s="284"/>
      <c r="BK39" s="284"/>
      <c r="BL39" s="284"/>
      <c r="BM39" s="284"/>
      <c r="BN39" s="284"/>
      <c r="BO39" s="284"/>
      <c r="BP39" s="289"/>
      <c r="BQ39" s="289"/>
      <c r="BR39" s="289"/>
      <c r="BS39" s="103"/>
      <c r="BT39" s="103"/>
      <c r="BU39" s="103"/>
      <c r="BV39" s="103"/>
      <c r="BW39" s="103"/>
      <c r="BX39" s="103"/>
      <c r="BY39" s="103"/>
      <c r="BZ39" s="103"/>
      <c r="CA39" s="100"/>
      <c r="CB39" s="6"/>
      <c r="CC39" s="154"/>
      <c r="CD39" s="291"/>
      <c r="CE39" s="292"/>
      <c r="CF39" s="151"/>
      <c r="CG39" s="272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</row>
    <row r="40" spans="1:99" ht="31.5" customHeight="1" x14ac:dyDescent="0.3">
      <c r="A40" s="253"/>
      <c r="B40" s="158"/>
      <c r="C40" s="158"/>
      <c r="D40" s="254"/>
      <c r="E40" s="254"/>
      <c r="F40" s="255"/>
      <c r="G40" s="256"/>
      <c r="H40" s="170"/>
      <c r="I40" s="254"/>
      <c r="J40" s="121"/>
      <c r="K40" s="121"/>
      <c r="L40" s="121"/>
      <c r="M40" s="121"/>
      <c r="N40" s="257"/>
      <c r="O40" s="258"/>
      <c r="P40" s="259"/>
      <c r="Q40" s="260"/>
      <c r="R40" s="165"/>
      <c r="S40" s="165"/>
      <c r="T40" s="166"/>
      <c r="U40" s="131"/>
      <c r="V40" s="231">
        <v>19</v>
      </c>
      <c r="W40" s="133" t="s">
        <v>132</v>
      </c>
      <c r="X40" s="134">
        <v>45839</v>
      </c>
      <c r="Y40" s="134">
        <v>46006</v>
      </c>
      <c r="Z40" s="135" t="s">
        <v>131</v>
      </c>
      <c r="AA40" s="136">
        <v>0</v>
      </c>
      <c r="AB40" s="136"/>
      <c r="AC40" s="136"/>
      <c r="AD40" s="261"/>
      <c r="AE40" s="239"/>
      <c r="AF40" s="276">
        <v>450303400</v>
      </c>
      <c r="AG40" s="263" t="s">
        <v>133</v>
      </c>
      <c r="AH40" s="263" t="s">
        <v>134</v>
      </c>
      <c r="AI40" s="121" t="s">
        <v>73</v>
      </c>
      <c r="AJ40" s="275">
        <v>1</v>
      </c>
      <c r="AK40" s="146">
        <v>0</v>
      </c>
      <c r="AL40" s="265"/>
      <c r="AM40" s="265"/>
      <c r="AN40" s="265"/>
      <c r="AO40" s="6"/>
      <c r="AP40" s="266"/>
      <c r="AQ40" s="147"/>
      <c r="AR40" s="148"/>
      <c r="AS40" s="287"/>
      <c r="AT40" s="288"/>
      <c r="AU40" s="288"/>
      <c r="AV40" s="288"/>
      <c r="AW40" s="283"/>
      <c r="AX40" s="283"/>
      <c r="AY40" s="283"/>
      <c r="AZ40" s="283"/>
      <c r="BA40" s="284"/>
      <c r="BB40" s="289"/>
      <c r="BC40" s="289"/>
      <c r="BD40" s="289"/>
      <c r="BE40" s="290"/>
      <c r="BF40" s="290"/>
      <c r="BG40" s="284"/>
      <c r="BH40" s="284"/>
      <c r="BI40" s="284"/>
      <c r="BJ40" s="284"/>
      <c r="BK40" s="284"/>
      <c r="BL40" s="284"/>
      <c r="BM40" s="284"/>
      <c r="BN40" s="284"/>
      <c r="BO40" s="284"/>
      <c r="BP40" s="289"/>
      <c r="BQ40" s="289"/>
      <c r="BR40" s="289"/>
      <c r="BS40" s="103"/>
      <c r="BT40" s="103"/>
      <c r="BU40" s="103"/>
      <c r="BV40" s="103"/>
      <c r="BW40" s="103"/>
      <c r="BX40" s="103"/>
      <c r="BY40" s="103"/>
      <c r="BZ40" s="103"/>
      <c r="CA40" s="100"/>
      <c r="CB40" s="6"/>
      <c r="CC40" s="154"/>
      <c r="CD40" s="297"/>
      <c r="CE40" s="298"/>
      <c r="CF40" s="151"/>
      <c r="CG40" s="272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</row>
    <row r="41" spans="1:99" ht="60.75" customHeight="1" x14ac:dyDescent="0.3">
      <c r="A41" s="253"/>
      <c r="B41" s="158"/>
      <c r="C41" s="158"/>
      <c r="D41" s="254"/>
      <c r="E41" s="254"/>
      <c r="F41" s="255"/>
      <c r="G41" s="256"/>
      <c r="H41" s="299"/>
      <c r="I41" s="254"/>
      <c r="J41" s="121"/>
      <c r="K41" s="121"/>
      <c r="L41" s="121"/>
      <c r="M41" s="121"/>
      <c r="N41" s="257"/>
      <c r="O41" s="258"/>
      <c r="P41" s="259"/>
      <c r="Q41" s="260"/>
      <c r="R41" s="165"/>
      <c r="S41" s="165"/>
      <c r="T41" s="166"/>
      <c r="U41" s="131"/>
      <c r="V41" s="231">
        <v>20</v>
      </c>
      <c r="W41" s="133" t="s">
        <v>135</v>
      </c>
      <c r="X41" s="134">
        <v>45748</v>
      </c>
      <c r="Y41" s="134">
        <v>46006</v>
      </c>
      <c r="Z41" s="135" t="s">
        <v>136</v>
      </c>
      <c r="AA41" s="136">
        <v>0</v>
      </c>
      <c r="AB41" s="136"/>
      <c r="AC41" s="136"/>
      <c r="AD41" s="261"/>
      <c r="AE41" s="239"/>
      <c r="AF41" s="276"/>
      <c r="AG41" s="263"/>
      <c r="AH41" s="263"/>
      <c r="AI41" s="121"/>
      <c r="AJ41" s="275"/>
      <c r="AK41" s="146"/>
      <c r="AL41" s="265"/>
      <c r="AM41" s="265"/>
      <c r="AN41" s="265"/>
      <c r="AO41" s="6"/>
      <c r="AP41" s="266"/>
      <c r="AQ41" s="147"/>
      <c r="AR41" s="148"/>
      <c r="AS41" s="287"/>
      <c r="AT41" s="288"/>
      <c r="AU41" s="288"/>
      <c r="AV41" s="288"/>
      <c r="AW41" s="283"/>
      <c r="AX41" s="283"/>
      <c r="AY41" s="283"/>
      <c r="AZ41" s="283"/>
      <c r="BA41" s="284"/>
      <c r="BB41" s="289"/>
      <c r="BC41" s="289"/>
      <c r="BD41" s="289"/>
      <c r="BE41" s="290"/>
      <c r="BF41" s="290"/>
      <c r="BG41" s="284"/>
      <c r="BH41" s="284"/>
      <c r="BI41" s="284"/>
      <c r="BJ41" s="284"/>
      <c r="BK41" s="284"/>
      <c r="BL41" s="284"/>
      <c r="BM41" s="284"/>
      <c r="BN41" s="284"/>
      <c r="BO41" s="284"/>
      <c r="BP41" s="289"/>
      <c r="BQ41" s="289"/>
      <c r="BR41" s="289"/>
      <c r="BS41" s="103"/>
      <c r="BT41" s="103"/>
      <c r="BU41" s="103"/>
      <c r="BV41" s="103"/>
      <c r="BW41" s="103"/>
      <c r="BX41" s="103"/>
      <c r="BY41" s="103"/>
      <c r="BZ41" s="103"/>
      <c r="CA41" s="100"/>
      <c r="CB41" s="6"/>
      <c r="CC41" s="154"/>
      <c r="CD41" s="297"/>
      <c r="CE41" s="298"/>
      <c r="CF41" s="292"/>
      <c r="CG41" s="17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</row>
    <row r="42" spans="1:99" ht="46.5" customHeight="1" x14ac:dyDescent="0.3">
      <c r="A42" s="253"/>
      <c r="B42" s="158"/>
      <c r="C42" s="158"/>
      <c r="D42" s="254"/>
      <c r="E42" s="254"/>
      <c r="F42" s="255"/>
      <c r="G42" s="256"/>
      <c r="H42" s="299"/>
      <c r="I42" s="254"/>
      <c r="J42" s="121"/>
      <c r="K42" s="121"/>
      <c r="L42" s="121"/>
      <c r="M42" s="121"/>
      <c r="N42" s="257"/>
      <c r="O42" s="258"/>
      <c r="P42" s="259"/>
      <c r="Q42" s="260"/>
      <c r="R42" s="165"/>
      <c r="S42" s="165"/>
      <c r="T42" s="166"/>
      <c r="U42" s="131"/>
      <c r="V42" s="231">
        <v>21</v>
      </c>
      <c r="W42" s="133" t="s">
        <v>137</v>
      </c>
      <c r="X42" s="295">
        <v>45782</v>
      </c>
      <c r="Y42" s="134">
        <v>45991</v>
      </c>
      <c r="Z42" s="135" t="s">
        <v>136</v>
      </c>
      <c r="AA42" s="136">
        <v>0</v>
      </c>
      <c r="AB42" s="136"/>
      <c r="AC42" s="136"/>
      <c r="AD42" s="261"/>
      <c r="AE42" s="239"/>
      <c r="AF42" s="276">
        <v>120801200</v>
      </c>
      <c r="AG42" s="263" t="s">
        <v>138</v>
      </c>
      <c r="AH42" s="263" t="s">
        <v>139</v>
      </c>
      <c r="AI42" s="121" t="s">
        <v>73</v>
      </c>
      <c r="AJ42" s="275">
        <v>450</v>
      </c>
      <c r="AK42" s="146">
        <v>0</v>
      </c>
      <c r="AL42" s="265"/>
      <c r="AM42" s="265"/>
      <c r="AN42" s="265"/>
      <c r="AO42" s="6"/>
      <c r="AP42" s="266"/>
      <c r="AQ42" s="147"/>
      <c r="AR42" s="148"/>
      <c r="AS42" s="287"/>
      <c r="AT42" s="288"/>
      <c r="AU42" s="288"/>
      <c r="AV42" s="288"/>
      <c r="AW42" s="283"/>
      <c r="AX42" s="283"/>
      <c r="AY42" s="283"/>
      <c r="AZ42" s="283"/>
      <c r="BA42" s="284"/>
      <c r="BB42" s="289"/>
      <c r="BC42" s="289"/>
      <c r="BD42" s="289"/>
      <c r="BE42" s="290"/>
      <c r="BF42" s="290"/>
      <c r="BG42" s="284"/>
      <c r="BH42" s="284"/>
      <c r="BI42" s="284"/>
      <c r="BJ42" s="284"/>
      <c r="BK42" s="284"/>
      <c r="BL42" s="284"/>
      <c r="BM42" s="284"/>
      <c r="BN42" s="284"/>
      <c r="BO42" s="284"/>
      <c r="BP42" s="289"/>
      <c r="BQ42" s="289"/>
      <c r="BR42" s="289"/>
      <c r="BS42" s="103"/>
      <c r="BT42" s="103"/>
      <c r="BU42" s="103"/>
      <c r="BV42" s="103"/>
      <c r="BW42" s="103"/>
      <c r="BX42" s="103"/>
      <c r="BY42" s="103"/>
      <c r="BZ42" s="103"/>
      <c r="CA42" s="100"/>
      <c r="CB42" s="6"/>
      <c r="CC42" s="154"/>
      <c r="CD42" s="297"/>
      <c r="CE42" s="298"/>
      <c r="CF42" s="292"/>
      <c r="CG42" s="17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</row>
    <row r="43" spans="1:99" ht="66" customHeight="1" x14ac:dyDescent="0.3">
      <c r="A43" s="253"/>
      <c r="B43" s="158"/>
      <c r="C43" s="158"/>
      <c r="D43" s="254"/>
      <c r="E43" s="254"/>
      <c r="F43" s="255"/>
      <c r="G43" s="256"/>
      <c r="H43" s="299"/>
      <c r="I43" s="254"/>
      <c r="J43" s="121"/>
      <c r="K43" s="121"/>
      <c r="L43" s="121"/>
      <c r="M43" s="121"/>
      <c r="N43" s="257"/>
      <c r="O43" s="258"/>
      <c r="P43" s="259"/>
      <c r="Q43" s="260"/>
      <c r="R43" s="165"/>
      <c r="S43" s="165"/>
      <c r="T43" s="166"/>
      <c r="U43" s="131"/>
      <c r="V43" s="231">
        <v>22</v>
      </c>
      <c r="W43" s="133" t="s">
        <v>140</v>
      </c>
      <c r="X43" s="134">
        <v>45818</v>
      </c>
      <c r="Y43" s="134">
        <v>45868</v>
      </c>
      <c r="Z43" s="135" t="s">
        <v>136</v>
      </c>
      <c r="AA43" s="136">
        <v>0</v>
      </c>
      <c r="AB43" s="136"/>
      <c r="AC43" s="136"/>
      <c r="AD43" s="261"/>
      <c r="AE43" s="239"/>
      <c r="AF43" s="276"/>
      <c r="AG43" s="263"/>
      <c r="AH43" s="263"/>
      <c r="AI43" s="121"/>
      <c r="AJ43" s="275"/>
      <c r="AK43" s="146"/>
      <c r="AL43" s="265"/>
      <c r="AM43" s="265"/>
      <c r="AN43" s="265"/>
      <c r="AO43" s="6"/>
      <c r="AP43" s="266"/>
      <c r="AQ43" s="147"/>
      <c r="AR43" s="148"/>
      <c r="AS43" s="287"/>
      <c r="AT43" s="288"/>
      <c r="AU43" s="288"/>
      <c r="AV43" s="288"/>
      <c r="AW43" s="283"/>
      <c r="AX43" s="283"/>
      <c r="AY43" s="283"/>
      <c r="AZ43" s="283"/>
      <c r="BA43" s="284"/>
      <c r="BB43" s="289"/>
      <c r="BC43" s="289"/>
      <c r="BD43" s="289"/>
      <c r="BE43" s="290"/>
      <c r="BF43" s="290"/>
      <c r="BG43" s="284"/>
      <c r="BH43" s="284"/>
      <c r="BI43" s="284"/>
      <c r="BJ43" s="284"/>
      <c r="BK43" s="284"/>
      <c r="BL43" s="284"/>
      <c r="BM43" s="284"/>
      <c r="BN43" s="284"/>
      <c r="BO43" s="284"/>
      <c r="BP43" s="289"/>
      <c r="BQ43" s="289"/>
      <c r="BR43" s="289"/>
      <c r="BS43" s="103"/>
      <c r="BT43" s="103"/>
      <c r="BU43" s="103"/>
      <c r="BV43" s="103"/>
      <c r="BW43" s="103"/>
      <c r="BX43" s="103"/>
      <c r="BY43" s="103"/>
      <c r="BZ43" s="103"/>
      <c r="CA43" s="100"/>
      <c r="CB43" s="6"/>
      <c r="CC43" s="154"/>
      <c r="CD43" s="297"/>
      <c r="CE43" s="298"/>
      <c r="CF43" s="292"/>
      <c r="CG43" s="17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</row>
    <row r="44" spans="1:99" ht="66.75" customHeight="1" x14ac:dyDescent="0.3">
      <c r="A44" s="253"/>
      <c r="B44" s="158"/>
      <c r="C44" s="158"/>
      <c r="D44" s="254"/>
      <c r="E44" s="254"/>
      <c r="F44" s="255"/>
      <c r="G44" s="256"/>
      <c r="H44" s="170"/>
      <c r="I44" s="254"/>
      <c r="J44" s="121"/>
      <c r="K44" s="121"/>
      <c r="L44" s="121"/>
      <c r="M44" s="121"/>
      <c r="N44" s="257"/>
      <c r="O44" s="258"/>
      <c r="P44" s="259"/>
      <c r="Q44" s="260"/>
      <c r="R44" s="165"/>
      <c r="S44" s="165"/>
      <c r="T44" s="166"/>
      <c r="U44" s="131"/>
      <c r="V44" s="231">
        <v>23</v>
      </c>
      <c r="W44" s="133" t="s">
        <v>141</v>
      </c>
      <c r="X44" s="134">
        <v>45778</v>
      </c>
      <c r="Y44" s="134">
        <v>45838</v>
      </c>
      <c r="Z44" s="135" t="s">
        <v>142</v>
      </c>
      <c r="AA44" s="136">
        <v>0</v>
      </c>
      <c r="AB44" s="136"/>
      <c r="AC44" s="136"/>
      <c r="AD44" s="261"/>
      <c r="AE44" s="239"/>
      <c r="AF44" s="276">
        <v>360200200</v>
      </c>
      <c r="AG44" s="263" t="s">
        <v>143</v>
      </c>
      <c r="AH44" s="263" t="s">
        <v>144</v>
      </c>
      <c r="AI44" s="121" t="s">
        <v>73</v>
      </c>
      <c r="AJ44" s="275">
        <v>45000</v>
      </c>
      <c r="AK44" s="146">
        <v>0</v>
      </c>
      <c r="AL44" s="265"/>
      <c r="AM44" s="265"/>
      <c r="AN44" s="265"/>
      <c r="AO44" s="6"/>
      <c r="AP44" s="266"/>
      <c r="AQ44" s="147"/>
      <c r="AR44" s="148"/>
      <c r="AS44" s="287"/>
      <c r="AT44" s="288"/>
      <c r="AU44" s="288"/>
      <c r="AV44" s="288"/>
      <c r="AW44" s="283"/>
      <c r="AX44" s="283"/>
      <c r="AY44" s="283"/>
      <c r="AZ44" s="283"/>
      <c r="BA44" s="284"/>
      <c r="BB44" s="289"/>
      <c r="BC44" s="289"/>
      <c r="BD44" s="289"/>
      <c r="BE44" s="290"/>
      <c r="BF44" s="290"/>
      <c r="BG44" s="284"/>
      <c r="BH44" s="284"/>
      <c r="BI44" s="284"/>
      <c r="BJ44" s="284"/>
      <c r="BK44" s="284"/>
      <c r="BL44" s="284"/>
      <c r="BM44" s="284"/>
      <c r="BN44" s="284"/>
      <c r="BO44" s="284"/>
      <c r="BP44" s="289"/>
      <c r="BQ44" s="289"/>
      <c r="BR44" s="289"/>
      <c r="BS44" s="103"/>
      <c r="BT44" s="103"/>
      <c r="BU44" s="103"/>
      <c r="BV44" s="103"/>
      <c r="BW44" s="103"/>
      <c r="BX44" s="103"/>
      <c r="BY44" s="103"/>
      <c r="BZ44" s="103"/>
      <c r="CA44" s="100"/>
      <c r="CB44" s="6"/>
      <c r="CC44" s="154"/>
      <c r="CD44" s="297"/>
      <c r="CE44" s="298"/>
      <c r="CF44" s="292"/>
      <c r="CG44" s="176"/>
      <c r="CH44" s="6"/>
      <c r="CI44" s="6"/>
      <c r="CJ44" s="6"/>
      <c r="CK44" s="6"/>
      <c r="CL44" s="300"/>
      <c r="CM44" s="300"/>
      <c r="CN44" s="300"/>
      <c r="CO44" s="300"/>
      <c r="CP44" s="300"/>
      <c r="CQ44" s="300"/>
      <c r="CR44" s="300"/>
      <c r="CS44" s="300"/>
      <c r="CT44" s="300"/>
      <c r="CU44" s="301"/>
    </row>
    <row r="45" spans="1:99" ht="71.25" customHeight="1" x14ac:dyDescent="0.3">
      <c r="A45" s="253"/>
      <c r="B45" s="158"/>
      <c r="C45" s="158"/>
      <c r="D45" s="254"/>
      <c r="E45" s="254"/>
      <c r="F45" s="255"/>
      <c r="G45" s="256"/>
      <c r="H45" s="170"/>
      <c r="I45" s="254"/>
      <c r="J45" s="121"/>
      <c r="K45" s="121"/>
      <c r="L45" s="121"/>
      <c r="M45" s="121"/>
      <c r="N45" s="257"/>
      <c r="O45" s="258"/>
      <c r="P45" s="259"/>
      <c r="Q45" s="260"/>
      <c r="R45" s="165"/>
      <c r="S45" s="165"/>
      <c r="T45" s="166"/>
      <c r="U45" s="131"/>
      <c r="V45" s="231">
        <v>24</v>
      </c>
      <c r="W45" s="133" t="s">
        <v>145</v>
      </c>
      <c r="X45" s="134">
        <v>45839</v>
      </c>
      <c r="Y45" s="134">
        <v>45868</v>
      </c>
      <c r="Z45" s="135" t="s">
        <v>142</v>
      </c>
      <c r="AA45" s="136">
        <v>0</v>
      </c>
      <c r="AB45" s="136"/>
      <c r="AC45" s="136"/>
      <c r="AD45" s="261"/>
      <c r="AE45" s="239"/>
      <c r="AF45" s="276"/>
      <c r="AG45" s="263"/>
      <c r="AH45" s="263"/>
      <c r="AI45" s="121"/>
      <c r="AJ45" s="275"/>
      <c r="AK45" s="146"/>
      <c r="AL45" s="265"/>
      <c r="AM45" s="265"/>
      <c r="AN45" s="265"/>
      <c r="AO45" s="6"/>
      <c r="AP45" s="266"/>
      <c r="AQ45" s="147"/>
      <c r="AR45" s="148"/>
      <c r="AS45" s="287"/>
      <c r="AT45" s="288"/>
      <c r="AU45" s="288"/>
      <c r="AV45" s="288"/>
      <c r="AW45" s="283"/>
      <c r="AX45" s="283"/>
      <c r="AY45" s="283"/>
      <c r="AZ45" s="283"/>
      <c r="BA45" s="284"/>
      <c r="BB45" s="289"/>
      <c r="BC45" s="289"/>
      <c r="BD45" s="289"/>
      <c r="BE45" s="290"/>
      <c r="BF45" s="290"/>
      <c r="BG45" s="284"/>
      <c r="BH45" s="284"/>
      <c r="BI45" s="284"/>
      <c r="BJ45" s="284"/>
      <c r="BK45" s="284"/>
      <c r="BL45" s="284"/>
      <c r="BM45" s="284"/>
      <c r="BN45" s="284"/>
      <c r="BO45" s="284"/>
      <c r="BP45" s="289"/>
      <c r="BQ45" s="289"/>
      <c r="BR45" s="289"/>
      <c r="BS45" s="103"/>
      <c r="BT45" s="103"/>
      <c r="BU45" s="103"/>
      <c r="BV45" s="103"/>
      <c r="BW45" s="103"/>
      <c r="BX45" s="103"/>
      <c r="BY45" s="103"/>
      <c r="BZ45" s="103"/>
      <c r="CA45" s="100"/>
      <c r="CB45" s="6"/>
      <c r="CC45" s="154"/>
      <c r="CD45" s="297"/>
      <c r="CE45" s="298"/>
      <c r="CF45" s="292"/>
      <c r="CG45" s="176"/>
      <c r="CH45" s="6"/>
      <c r="CI45" s="6"/>
      <c r="CJ45" s="6"/>
      <c r="CK45" s="6"/>
      <c r="CL45" s="300"/>
      <c r="CM45" s="300"/>
      <c r="CN45" s="300"/>
      <c r="CO45" s="300"/>
      <c r="CP45" s="300"/>
      <c r="CQ45" s="300"/>
      <c r="CR45" s="300"/>
      <c r="CS45" s="300"/>
      <c r="CT45" s="300"/>
      <c r="CU45" s="301"/>
    </row>
    <row r="46" spans="1:99" ht="90.75" customHeight="1" thickBot="1" x14ac:dyDescent="0.35">
      <c r="A46" s="302"/>
      <c r="B46" s="303"/>
      <c r="C46" s="303"/>
      <c r="D46" s="304"/>
      <c r="E46" s="304"/>
      <c r="F46" s="305"/>
      <c r="G46" s="306"/>
      <c r="H46" s="212"/>
      <c r="I46" s="304"/>
      <c r="J46" s="307"/>
      <c r="K46" s="307"/>
      <c r="L46" s="307"/>
      <c r="M46" s="307"/>
      <c r="N46" s="308"/>
      <c r="O46" s="309"/>
      <c r="P46" s="310"/>
      <c r="Q46" s="311"/>
      <c r="R46" s="200"/>
      <c r="S46" s="200"/>
      <c r="T46" s="201"/>
      <c r="U46" s="131"/>
      <c r="V46" s="312">
        <v>25</v>
      </c>
      <c r="W46" s="313" t="s">
        <v>146</v>
      </c>
      <c r="X46" s="314">
        <v>45870</v>
      </c>
      <c r="Y46" s="314" t="s">
        <v>147</v>
      </c>
      <c r="Z46" s="315" t="s">
        <v>142</v>
      </c>
      <c r="AA46" s="316">
        <v>0</v>
      </c>
      <c r="AB46" s="317"/>
      <c r="AC46" s="316"/>
      <c r="AD46" s="318"/>
      <c r="AE46" s="239"/>
      <c r="AF46" s="319">
        <v>410300500</v>
      </c>
      <c r="AG46" s="320" t="s">
        <v>148</v>
      </c>
      <c r="AH46" s="321" t="s">
        <v>149</v>
      </c>
      <c r="AI46" s="322" t="s">
        <v>73</v>
      </c>
      <c r="AJ46" s="323">
        <v>10</v>
      </c>
      <c r="AK46" s="324">
        <v>0</v>
      </c>
      <c r="AL46" s="325"/>
      <c r="AM46" s="325"/>
      <c r="AN46" s="325"/>
      <c r="AO46" s="6"/>
      <c r="AP46" s="326"/>
      <c r="AQ46" s="218"/>
      <c r="AR46" s="148"/>
      <c r="AS46" s="287"/>
      <c r="AT46" s="288"/>
      <c r="AU46" s="288"/>
      <c r="AV46" s="288"/>
      <c r="AW46" s="283"/>
      <c r="AX46" s="283"/>
      <c r="AY46" s="283"/>
      <c r="AZ46" s="283"/>
      <c r="BA46" s="284"/>
      <c r="BB46" s="289"/>
      <c r="BC46" s="289"/>
      <c r="BD46" s="289"/>
      <c r="BE46" s="290"/>
      <c r="BF46" s="290"/>
      <c r="BG46" s="284"/>
      <c r="BH46" s="284"/>
      <c r="BI46" s="284"/>
      <c r="BJ46" s="284"/>
      <c r="BK46" s="284"/>
      <c r="BL46" s="284"/>
      <c r="BM46" s="284"/>
      <c r="BN46" s="284"/>
      <c r="BO46" s="284"/>
      <c r="BP46" s="289"/>
      <c r="BQ46" s="289"/>
      <c r="BR46" s="289"/>
      <c r="BS46" s="103"/>
      <c r="BT46" s="103"/>
      <c r="BU46" s="103"/>
      <c r="BV46" s="103"/>
      <c r="BW46" s="103"/>
      <c r="BX46" s="103"/>
      <c r="BY46" s="103"/>
      <c r="BZ46" s="103"/>
      <c r="CA46" s="100"/>
      <c r="CB46" s="6"/>
      <c r="CC46" s="154"/>
      <c r="CD46" s="297"/>
      <c r="CE46" s="298"/>
      <c r="CF46" s="292"/>
      <c r="CG46" s="176"/>
      <c r="CH46" s="6"/>
      <c r="CI46" s="6"/>
      <c r="CJ46" s="6"/>
      <c r="CK46" s="6"/>
      <c r="CL46" s="300"/>
      <c r="CM46" s="300"/>
      <c r="CN46" s="300"/>
      <c r="CO46" s="300"/>
      <c r="CP46" s="300"/>
      <c r="CQ46" s="300"/>
      <c r="CR46" s="300"/>
      <c r="CS46" s="300"/>
      <c r="CT46" s="300"/>
      <c r="CU46" s="301"/>
    </row>
    <row r="47" spans="1:99" ht="92.25" customHeight="1" x14ac:dyDescent="0.3">
      <c r="A47" s="327"/>
      <c r="B47" s="328" t="s">
        <v>150</v>
      </c>
      <c r="C47" s="185"/>
      <c r="D47" s="329" t="s">
        <v>151</v>
      </c>
      <c r="E47" s="330"/>
      <c r="F47" s="331" t="s">
        <v>77</v>
      </c>
      <c r="G47" s="332" t="s">
        <v>152</v>
      </c>
      <c r="H47" s="331" t="s">
        <v>66</v>
      </c>
      <c r="I47" s="333">
        <f>436+29+22+30</f>
        <v>517</v>
      </c>
      <c r="J47" s="170"/>
      <c r="K47" s="170"/>
      <c r="L47" s="170"/>
      <c r="M47" s="334"/>
      <c r="N47" s="165">
        <v>0</v>
      </c>
      <c r="O47" s="335" t="s">
        <v>153</v>
      </c>
      <c r="P47" s="230">
        <v>0</v>
      </c>
      <c r="Q47" s="229">
        <v>0</v>
      </c>
      <c r="R47" s="230"/>
      <c r="S47" s="230"/>
      <c r="T47" s="197"/>
      <c r="U47" s="131"/>
      <c r="V47" s="231">
        <v>1</v>
      </c>
      <c r="W47" s="232" t="s">
        <v>154</v>
      </c>
      <c r="X47" s="336">
        <v>45748</v>
      </c>
      <c r="Y47" s="337">
        <v>45899</v>
      </c>
      <c r="Z47" s="338" t="s">
        <v>155</v>
      </c>
      <c r="AA47" s="339">
        <v>0</v>
      </c>
      <c r="AB47" s="340"/>
      <c r="AC47" s="236"/>
      <c r="AD47" s="341"/>
      <c r="AE47" s="239"/>
      <c r="AF47" s="342">
        <v>450203801</v>
      </c>
      <c r="AG47" s="343" t="s">
        <v>156</v>
      </c>
      <c r="AH47" s="343" t="s">
        <v>104</v>
      </c>
      <c r="AI47" s="344" t="s">
        <v>157</v>
      </c>
      <c r="AJ47" s="345">
        <v>1</v>
      </c>
      <c r="AK47" s="324"/>
      <c r="AL47" s="325"/>
      <c r="AM47" s="325"/>
      <c r="AN47" s="325"/>
      <c r="AO47" s="346"/>
      <c r="AP47" s="347" t="s">
        <v>97</v>
      </c>
      <c r="AQ47" s="348" t="s">
        <v>75</v>
      </c>
      <c r="AR47" s="148"/>
      <c r="AS47" s="287"/>
      <c r="AT47" s="288"/>
      <c r="AU47" s="288"/>
      <c r="AV47" s="288"/>
      <c r="AW47" s="283"/>
      <c r="AX47" s="283"/>
      <c r="AY47" s="283"/>
      <c r="AZ47" s="283"/>
      <c r="BA47" s="284"/>
      <c r="BB47" s="289"/>
      <c r="BC47" s="289"/>
      <c r="BD47" s="289"/>
      <c r="BE47" s="290"/>
      <c r="BF47" s="290"/>
      <c r="BG47" s="284"/>
      <c r="BH47" s="284"/>
      <c r="BI47" s="284"/>
      <c r="BJ47" s="284"/>
      <c r="BK47" s="284"/>
      <c r="BL47" s="284"/>
      <c r="BM47" s="284"/>
      <c r="BN47" s="284"/>
      <c r="BO47" s="284"/>
      <c r="BP47" s="289"/>
      <c r="BQ47" s="289"/>
      <c r="BR47" s="289"/>
      <c r="BS47" s="103"/>
      <c r="BT47" s="103"/>
      <c r="BU47" s="103"/>
      <c r="BV47" s="103"/>
      <c r="BW47" s="103"/>
      <c r="BX47" s="103"/>
      <c r="BY47" s="103"/>
      <c r="BZ47" s="103"/>
      <c r="CA47" s="100"/>
      <c r="CB47" s="6"/>
      <c r="CC47" s="154"/>
      <c r="CD47" s="297"/>
      <c r="CE47" s="298"/>
      <c r="CF47" s="292"/>
      <c r="CG47" s="176"/>
      <c r="CH47" s="6"/>
      <c r="CI47" s="6"/>
      <c r="CJ47" s="6"/>
      <c r="CK47" s="6"/>
      <c r="CL47" s="300"/>
      <c r="CM47" s="300"/>
      <c r="CN47" s="300"/>
      <c r="CO47" s="300"/>
      <c r="CP47" s="300"/>
      <c r="CQ47" s="300"/>
      <c r="CR47" s="300"/>
      <c r="CS47" s="300"/>
      <c r="CT47" s="300"/>
      <c r="CU47" s="301"/>
    </row>
    <row r="48" spans="1:99" ht="76.5" customHeight="1" x14ac:dyDescent="0.3">
      <c r="A48" s="349"/>
      <c r="B48" s="328"/>
      <c r="C48" s="185"/>
      <c r="D48" s="329"/>
      <c r="E48" s="330"/>
      <c r="F48" s="331"/>
      <c r="G48" s="332"/>
      <c r="H48" s="331"/>
      <c r="I48" s="333"/>
      <c r="J48" s="170"/>
      <c r="K48" s="170"/>
      <c r="L48" s="170"/>
      <c r="M48" s="334"/>
      <c r="N48" s="165"/>
      <c r="O48" s="331"/>
      <c r="P48" s="165"/>
      <c r="Q48" s="260"/>
      <c r="R48" s="165"/>
      <c r="S48" s="165"/>
      <c r="T48" s="350"/>
      <c r="U48" s="131"/>
      <c r="V48" s="132">
        <v>2</v>
      </c>
      <c r="W48" s="133" t="s">
        <v>158</v>
      </c>
      <c r="X48" s="351">
        <v>45899</v>
      </c>
      <c r="Y48" s="351">
        <v>46006</v>
      </c>
      <c r="Z48" s="135" t="s">
        <v>155</v>
      </c>
      <c r="AA48" s="352">
        <v>0</v>
      </c>
      <c r="AB48" s="353"/>
      <c r="AC48" s="136"/>
      <c r="AD48" s="354"/>
      <c r="AE48" s="355"/>
      <c r="AF48" s="356">
        <v>450200100</v>
      </c>
      <c r="AG48" s="357" t="s">
        <v>159</v>
      </c>
      <c r="AH48" s="357" t="s">
        <v>160</v>
      </c>
      <c r="AI48" s="358" t="s">
        <v>157</v>
      </c>
      <c r="AJ48" s="359">
        <v>3</v>
      </c>
      <c r="AK48" s="360"/>
      <c r="AL48" s="360"/>
      <c r="AM48" s="360"/>
      <c r="AN48" s="360"/>
      <c r="AO48" s="145"/>
      <c r="AP48" s="361"/>
      <c r="AQ48" s="362"/>
      <c r="AR48" s="148"/>
      <c r="AS48" s="287"/>
      <c r="AT48" s="288"/>
      <c r="AU48" s="288"/>
      <c r="AV48" s="288"/>
      <c r="AW48" s="283"/>
      <c r="AX48" s="283"/>
      <c r="AY48" s="283"/>
      <c r="AZ48" s="283"/>
      <c r="BA48" s="284"/>
      <c r="BB48" s="289"/>
      <c r="BC48" s="289"/>
      <c r="BD48" s="289"/>
      <c r="BE48" s="290"/>
      <c r="BF48" s="290"/>
      <c r="BG48" s="284"/>
      <c r="BH48" s="284"/>
      <c r="BI48" s="284"/>
      <c r="BJ48" s="284"/>
      <c r="BK48" s="284"/>
      <c r="BL48" s="284"/>
      <c r="BM48" s="284"/>
      <c r="BN48" s="284"/>
      <c r="BO48" s="284"/>
      <c r="BP48" s="289"/>
      <c r="BQ48" s="289"/>
      <c r="BR48" s="289"/>
      <c r="BS48" s="103"/>
      <c r="BT48" s="103"/>
      <c r="BU48" s="103"/>
      <c r="BV48" s="103"/>
      <c r="BW48" s="103"/>
      <c r="BX48" s="103"/>
      <c r="BY48" s="103"/>
      <c r="BZ48" s="103"/>
      <c r="CA48" s="100"/>
      <c r="CB48" s="6"/>
      <c r="CC48" s="154"/>
      <c r="CD48" s="297"/>
      <c r="CE48" s="298"/>
      <c r="CF48" s="292"/>
      <c r="CG48" s="176"/>
      <c r="CH48" s="6"/>
      <c r="CI48" s="6"/>
      <c r="CJ48" s="6"/>
      <c r="CK48" s="6"/>
      <c r="CL48" s="300"/>
      <c r="CM48" s="300"/>
      <c r="CN48" s="300"/>
      <c r="CO48" s="300"/>
      <c r="CP48" s="300"/>
      <c r="CQ48" s="300"/>
      <c r="CR48" s="300"/>
      <c r="CS48" s="300"/>
      <c r="CT48" s="300"/>
      <c r="CU48" s="301"/>
    </row>
    <row r="49" spans="1:99" ht="84.75" customHeight="1" x14ac:dyDescent="0.3">
      <c r="A49" s="349"/>
      <c r="B49" s="328"/>
      <c r="C49" s="185"/>
      <c r="D49" s="329"/>
      <c r="E49" s="330"/>
      <c r="F49" s="331"/>
      <c r="G49" s="332"/>
      <c r="H49" s="331"/>
      <c r="I49" s="333"/>
      <c r="J49" s="170"/>
      <c r="K49" s="170"/>
      <c r="L49" s="170"/>
      <c r="M49" s="334"/>
      <c r="N49" s="165"/>
      <c r="O49" s="331"/>
      <c r="P49" s="165"/>
      <c r="Q49" s="260"/>
      <c r="R49" s="165"/>
      <c r="S49" s="165"/>
      <c r="T49" s="350"/>
      <c r="U49" s="131"/>
      <c r="V49" s="132">
        <v>3</v>
      </c>
      <c r="W49" s="133" t="s">
        <v>161</v>
      </c>
      <c r="X49" s="351">
        <v>45839</v>
      </c>
      <c r="Y49" s="351">
        <v>46006</v>
      </c>
      <c r="Z49" s="135" t="s">
        <v>155</v>
      </c>
      <c r="AA49" s="352">
        <v>0</v>
      </c>
      <c r="AB49" s="353"/>
      <c r="AC49" s="136"/>
      <c r="AD49" s="354"/>
      <c r="AE49" s="355"/>
      <c r="AF49" s="356">
        <v>450200100</v>
      </c>
      <c r="AG49" s="358" t="s">
        <v>162</v>
      </c>
      <c r="AH49" s="363" t="s">
        <v>160</v>
      </c>
      <c r="AI49" s="358" t="s">
        <v>157</v>
      </c>
      <c r="AJ49" s="364">
        <v>3</v>
      </c>
      <c r="AK49" s="365"/>
      <c r="AL49" s="325"/>
      <c r="AM49" s="325"/>
      <c r="AN49" s="325"/>
      <c r="AO49" s="145"/>
      <c r="AP49" s="361"/>
      <c r="AQ49" s="362"/>
      <c r="AR49" s="148"/>
      <c r="AS49" s="287"/>
      <c r="AT49" s="288"/>
      <c r="AU49" s="288"/>
      <c r="AV49" s="288"/>
      <c r="AW49" s="283"/>
      <c r="AX49" s="283"/>
      <c r="AY49" s="283"/>
      <c r="AZ49" s="283"/>
      <c r="BA49" s="284"/>
      <c r="BB49" s="289"/>
      <c r="BC49" s="289"/>
      <c r="BD49" s="289"/>
      <c r="BE49" s="290"/>
      <c r="BF49" s="290"/>
      <c r="BG49" s="284"/>
      <c r="BH49" s="284"/>
      <c r="BI49" s="284"/>
      <c r="BJ49" s="284"/>
      <c r="BK49" s="284"/>
      <c r="BL49" s="284"/>
      <c r="BM49" s="284"/>
      <c r="BN49" s="284"/>
      <c r="BO49" s="284"/>
      <c r="BP49" s="289"/>
      <c r="BQ49" s="289"/>
      <c r="BR49" s="289"/>
      <c r="BS49" s="103"/>
      <c r="BT49" s="103"/>
      <c r="BU49" s="103"/>
      <c r="BV49" s="103"/>
      <c r="BW49" s="103"/>
      <c r="BX49" s="103"/>
      <c r="BY49" s="103"/>
      <c r="BZ49" s="103"/>
      <c r="CA49" s="100"/>
      <c r="CB49" s="6"/>
      <c r="CC49" s="154"/>
      <c r="CD49" s="297"/>
      <c r="CE49" s="298"/>
      <c r="CF49" s="292"/>
      <c r="CG49" s="176"/>
      <c r="CH49" s="6"/>
      <c r="CI49" s="6"/>
      <c r="CJ49" s="6"/>
      <c r="CK49" s="6"/>
      <c r="CL49" s="300"/>
      <c r="CM49" s="300"/>
      <c r="CN49" s="300"/>
      <c r="CO49" s="300"/>
      <c r="CP49" s="300"/>
      <c r="CQ49" s="300"/>
      <c r="CR49" s="300"/>
      <c r="CS49" s="300"/>
      <c r="CT49" s="300"/>
      <c r="CU49" s="301"/>
    </row>
    <row r="50" spans="1:99" ht="45.75" customHeight="1" x14ac:dyDescent="0.3">
      <c r="A50" s="349"/>
      <c r="B50" s="328"/>
      <c r="C50" s="185"/>
      <c r="D50" s="329"/>
      <c r="E50" s="330"/>
      <c r="F50" s="331"/>
      <c r="G50" s="332"/>
      <c r="H50" s="331"/>
      <c r="I50" s="333"/>
      <c r="J50" s="170"/>
      <c r="K50" s="170"/>
      <c r="L50" s="170"/>
      <c r="M50" s="334"/>
      <c r="N50" s="165"/>
      <c r="O50" s="331"/>
      <c r="P50" s="165"/>
      <c r="Q50" s="260"/>
      <c r="R50" s="165"/>
      <c r="S50" s="165"/>
      <c r="T50" s="350"/>
      <c r="U50" s="131"/>
      <c r="V50" s="132">
        <v>4</v>
      </c>
      <c r="W50" s="133" t="s">
        <v>163</v>
      </c>
      <c r="X50" s="351">
        <v>45809</v>
      </c>
      <c r="Y50" s="134">
        <v>46022</v>
      </c>
      <c r="Z50" s="135" t="s">
        <v>155</v>
      </c>
      <c r="AA50" s="352">
        <v>0</v>
      </c>
      <c r="AB50" s="353"/>
      <c r="AC50" s="136"/>
      <c r="AD50" s="354"/>
      <c r="AE50" s="355"/>
      <c r="AF50" s="356">
        <v>450200100</v>
      </c>
      <c r="AG50" s="358" t="s">
        <v>164</v>
      </c>
      <c r="AH50" s="363" t="s">
        <v>160</v>
      </c>
      <c r="AI50" s="358" t="s">
        <v>157</v>
      </c>
      <c r="AJ50" s="364">
        <v>2</v>
      </c>
      <c r="AK50" s="325"/>
      <c r="AL50" s="324"/>
      <c r="AM50" s="325"/>
      <c r="AN50" s="325"/>
      <c r="AO50" s="145"/>
      <c r="AP50" s="361"/>
      <c r="AQ50" s="362"/>
      <c r="AR50" s="148"/>
      <c r="AS50" s="287"/>
      <c r="AT50" s="288"/>
      <c r="AU50" s="288"/>
      <c r="AV50" s="288"/>
      <c r="AW50" s="283"/>
      <c r="AX50" s="283"/>
      <c r="AY50" s="283"/>
      <c r="AZ50" s="283"/>
      <c r="BA50" s="284"/>
      <c r="BB50" s="289"/>
      <c r="BC50" s="289"/>
      <c r="BD50" s="289"/>
      <c r="BE50" s="290"/>
      <c r="BF50" s="290"/>
      <c r="BG50" s="284"/>
      <c r="BH50" s="284"/>
      <c r="BI50" s="284"/>
      <c r="BJ50" s="284"/>
      <c r="BK50" s="284"/>
      <c r="BL50" s="284"/>
      <c r="BM50" s="284"/>
      <c r="BN50" s="284"/>
      <c r="BO50" s="284"/>
      <c r="BP50" s="289"/>
      <c r="BQ50" s="289"/>
      <c r="BR50" s="289"/>
      <c r="BS50" s="103"/>
      <c r="BT50" s="103"/>
      <c r="BU50" s="103"/>
      <c r="BV50" s="103"/>
      <c r="BW50" s="103"/>
      <c r="BX50" s="103"/>
      <c r="BY50" s="103"/>
      <c r="BZ50" s="103"/>
      <c r="CA50" s="100"/>
      <c r="CB50" s="6"/>
      <c r="CC50" s="154"/>
      <c r="CD50" s="297"/>
      <c r="CE50" s="298"/>
      <c r="CF50" s="292"/>
      <c r="CG50" s="176"/>
      <c r="CH50" s="6"/>
      <c r="CI50" s="6"/>
      <c r="CJ50" s="6"/>
      <c r="CK50" s="6"/>
      <c r="CL50" s="300"/>
      <c r="CM50" s="300"/>
      <c r="CN50" s="300"/>
      <c r="CO50" s="300"/>
      <c r="CP50" s="300"/>
      <c r="CQ50" s="300"/>
      <c r="CR50" s="300"/>
      <c r="CS50" s="300"/>
      <c r="CT50" s="300"/>
      <c r="CU50" s="301"/>
    </row>
    <row r="51" spans="1:99" ht="59.25" customHeight="1" x14ac:dyDescent="0.3">
      <c r="A51" s="349"/>
      <c r="B51" s="328"/>
      <c r="C51" s="185"/>
      <c r="D51" s="329"/>
      <c r="E51" s="330"/>
      <c r="F51" s="331"/>
      <c r="G51" s="332"/>
      <c r="H51" s="331"/>
      <c r="I51" s="333"/>
      <c r="J51" s="170"/>
      <c r="K51" s="170"/>
      <c r="L51" s="170"/>
      <c r="M51" s="334"/>
      <c r="N51" s="165"/>
      <c r="O51" s="331"/>
      <c r="P51" s="165"/>
      <c r="Q51" s="260"/>
      <c r="R51" s="165"/>
      <c r="S51" s="165"/>
      <c r="T51" s="350"/>
      <c r="U51" s="131"/>
      <c r="V51" s="132">
        <v>5</v>
      </c>
      <c r="W51" s="366" t="s">
        <v>165</v>
      </c>
      <c r="X51" s="351">
        <v>45809</v>
      </c>
      <c r="Y51" s="134">
        <v>46022</v>
      </c>
      <c r="Z51" s="135" t="s">
        <v>155</v>
      </c>
      <c r="AA51" s="352">
        <v>1</v>
      </c>
      <c r="AB51" s="353"/>
      <c r="AC51" s="136"/>
      <c r="AD51" s="354"/>
      <c r="AE51" s="355"/>
      <c r="AF51" s="356">
        <v>450200100</v>
      </c>
      <c r="AG51" s="358" t="s">
        <v>166</v>
      </c>
      <c r="AH51" s="358" t="s">
        <v>160</v>
      </c>
      <c r="AI51" s="358" t="s">
        <v>157</v>
      </c>
      <c r="AJ51" s="364">
        <v>1</v>
      </c>
      <c r="AK51" s="325"/>
      <c r="AL51" s="324"/>
      <c r="AM51" s="325"/>
      <c r="AN51" s="325"/>
      <c r="AO51" s="145"/>
      <c r="AP51" s="361"/>
      <c r="AQ51" s="362"/>
      <c r="AR51" s="148"/>
      <c r="AS51" s="287"/>
      <c r="AT51" s="288"/>
      <c r="AU51" s="288"/>
      <c r="AV51" s="288"/>
      <c r="AW51" s="283"/>
      <c r="AX51" s="283"/>
      <c r="AY51" s="283"/>
      <c r="AZ51" s="283"/>
      <c r="BA51" s="284"/>
      <c r="BB51" s="289"/>
      <c r="BC51" s="289"/>
      <c r="BD51" s="289"/>
      <c r="BE51" s="290"/>
      <c r="BF51" s="290"/>
      <c r="BG51" s="284"/>
      <c r="BH51" s="284"/>
      <c r="BI51" s="284"/>
      <c r="BJ51" s="284"/>
      <c r="BK51" s="284"/>
      <c r="BL51" s="284"/>
      <c r="BM51" s="284"/>
      <c r="BN51" s="284"/>
      <c r="BO51" s="284"/>
      <c r="BP51" s="289"/>
      <c r="BQ51" s="289"/>
      <c r="BR51" s="289"/>
      <c r="BS51" s="103"/>
      <c r="BT51" s="103"/>
      <c r="BU51" s="103"/>
      <c r="BV51" s="103"/>
      <c r="BW51" s="103"/>
      <c r="BX51" s="103"/>
      <c r="BY51" s="103"/>
      <c r="BZ51" s="103"/>
      <c r="CA51" s="100"/>
      <c r="CB51" s="6"/>
      <c r="CC51" s="154"/>
      <c r="CD51" s="297"/>
      <c r="CE51" s="298"/>
      <c r="CF51" s="292"/>
      <c r="CG51" s="176"/>
      <c r="CH51" s="6"/>
      <c r="CI51" s="6"/>
      <c r="CJ51" s="6"/>
      <c r="CK51" s="6"/>
      <c r="CL51" s="300"/>
      <c r="CM51" s="300"/>
      <c r="CN51" s="300"/>
      <c r="CO51" s="300"/>
      <c r="CP51" s="300"/>
      <c r="CQ51" s="300"/>
      <c r="CR51" s="300"/>
      <c r="CS51" s="300"/>
      <c r="CT51" s="300"/>
      <c r="CU51" s="301"/>
    </row>
    <row r="52" spans="1:99" ht="99.75" customHeight="1" x14ac:dyDescent="0.3">
      <c r="A52" s="349"/>
      <c r="B52" s="328"/>
      <c r="C52" s="185"/>
      <c r="D52" s="329"/>
      <c r="E52" s="330"/>
      <c r="F52" s="331"/>
      <c r="G52" s="332"/>
      <c r="H52" s="331"/>
      <c r="I52" s="333"/>
      <c r="J52" s="170"/>
      <c r="K52" s="170"/>
      <c r="L52" s="170"/>
      <c r="M52" s="334"/>
      <c r="N52" s="165"/>
      <c r="O52" s="331"/>
      <c r="P52" s="165"/>
      <c r="Q52" s="260"/>
      <c r="R52" s="165"/>
      <c r="S52" s="165"/>
      <c r="T52" s="350"/>
      <c r="U52" s="131"/>
      <c r="V52" s="132">
        <v>6</v>
      </c>
      <c r="W52" s="135" t="s">
        <v>167</v>
      </c>
      <c r="X52" s="351">
        <v>45717</v>
      </c>
      <c r="Y52" s="134">
        <v>46022</v>
      </c>
      <c r="Z52" s="135" t="s">
        <v>155</v>
      </c>
      <c r="AA52" s="352">
        <v>1</v>
      </c>
      <c r="AB52" s="353"/>
      <c r="AC52" s="136"/>
      <c r="AD52" s="354"/>
      <c r="AE52" s="355"/>
      <c r="AF52" s="367">
        <v>450200100</v>
      </c>
      <c r="AG52" s="368" t="s">
        <v>168</v>
      </c>
      <c r="AH52" s="368" t="s">
        <v>160</v>
      </c>
      <c r="AI52" s="369" t="s">
        <v>157</v>
      </c>
      <c r="AJ52" s="370">
        <v>1</v>
      </c>
      <c r="AK52" s="181">
        <v>0</v>
      </c>
      <c r="AL52" s="324"/>
      <c r="AM52" s="325"/>
      <c r="AN52" s="325"/>
      <c r="AO52" s="145"/>
      <c r="AP52" s="361"/>
      <c r="AQ52" s="362"/>
      <c r="AR52" s="148"/>
      <c r="AS52" s="287"/>
      <c r="AT52" s="288"/>
      <c r="AU52" s="288"/>
      <c r="AV52" s="288"/>
      <c r="AW52" s="283"/>
      <c r="AX52" s="283"/>
      <c r="AY52" s="283"/>
      <c r="AZ52" s="283"/>
      <c r="BA52" s="284"/>
      <c r="BB52" s="289"/>
      <c r="BC52" s="289"/>
      <c r="BD52" s="289"/>
      <c r="BE52" s="290"/>
      <c r="BF52" s="290"/>
      <c r="BG52" s="284"/>
      <c r="BH52" s="284"/>
      <c r="BI52" s="284"/>
      <c r="BJ52" s="284"/>
      <c r="BK52" s="284"/>
      <c r="BL52" s="284"/>
      <c r="BM52" s="284"/>
      <c r="BN52" s="284"/>
      <c r="BO52" s="284"/>
      <c r="BP52" s="289"/>
      <c r="BQ52" s="289"/>
      <c r="BR52" s="289"/>
      <c r="BS52" s="103"/>
      <c r="BT52" s="103"/>
      <c r="BU52" s="103"/>
      <c r="BV52" s="103"/>
      <c r="BW52" s="103"/>
      <c r="BX52" s="103"/>
      <c r="BY52" s="103"/>
      <c r="BZ52" s="103"/>
      <c r="CA52" s="100"/>
      <c r="CB52" s="6"/>
      <c r="CC52" s="154"/>
      <c r="CD52" s="297"/>
      <c r="CE52" s="298"/>
      <c r="CF52" s="292"/>
      <c r="CG52" s="176"/>
      <c r="CH52" s="6"/>
      <c r="CI52" s="6"/>
      <c r="CJ52" s="6"/>
      <c r="CK52" s="6"/>
      <c r="CL52" s="300"/>
      <c r="CM52" s="300"/>
      <c r="CN52" s="300"/>
      <c r="CO52" s="300"/>
      <c r="CP52" s="300"/>
      <c r="CQ52" s="300"/>
      <c r="CR52" s="300"/>
      <c r="CS52" s="300"/>
      <c r="CT52" s="300"/>
      <c r="CU52" s="301"/>
    </row>
    <row r="53" spans="1:99" ht="95.25" customHeight="1" x14ac:dyDescent="0.3">
      <c r="A53" s="349"/>
      <c r="B53" s="328"/>
      <c r="C53" s="185"/>
      <c r="D53" s="329"/>
      <c r="E53" s="330"/>
      <c r="F53" s="331"/>
      <c r="G53" s="332"/>
      <c r="H53" s="331"/>
      <c r="I53" s="333"/>
      <c r="J53" s="170"/>
      <c r="K53" s="170"/>
      <c r="L53" s="170"/>
      <c r="M53" s="334"/>
      <c r="N53" s="165"/>
      <c r="O53" s="331"/>
      <c r="P53" s="165"/>
      <c r="Q53" s="260"/>
      <c r="R53" s="165"/>
      <c r="S53" s="165"/>
      <c r="T53" s="350"/>
      <c r="U53" s="131"/>
      <c r="V53" s="132">
        <v>7</v>
      </c>
      <c r="W53" s="366" t="s">
        <v>169</v>
      </c>
      <c r="X53" s="351">
        <v>45717</v>
      </c>
      <c r="Y53" s="134">
        <v>46022</v>
      </c>
      <c r="Z53" s="135" t="s">
        <v>155</v>
      </c>
      <c r="AA53" s="352">
        <v>1</v>
      </c>
      <c r="AB53" s="353"/>
      <c r="AC53" s="136"/>
      <c r="AD53" s="354"/>
      <c r="AE53" s="239"/>
      <c r="AF53" s="371"/>
      <c r="AG53" s="372"/>
      <c r="AH53" s="372"/>
      <c r="AI53" s="373"/>
      <c r="AJ53" s="374"/>
      <c r="AK53" s="189"/>
      <c r="AL53" s="375"/>
      <c r="AM53" s="376"/>
      <c r="AN53" s="376"/>
      <c r="AO53" s="377"/>
      <c r="AP53" s="361"/>
      <c r="AQ53" s="362"/>
      <c r="AR53" s="148"/>
      <c r="AS53" s="287"/>
      <c r="AT53" s="288"/>
      <c r="AU53" s="288"/>
      <c r="AV53" s="288"/>
      <c r="AW53" s="283"/>
      <c r="AX53" s="283"/>
      <c r="AY53" s="283"/>
      <c r="AZ53" s="283"/>
      <c r="BA53" s="284"/>
      <c r="BB53" s="289"/>
      <c r="BC53" s="289"/>
      <c r="BD53" s="289"/>
      <c r="BE53" s="290"/>
      <c r="BF53" s="290"/>
      <c r="BG53" s="284"/>
      <c r="BH53" s="284"/>
      <c r="BI53" s="284"/>
      <c r="BJ53" s="284"/>
      <c r="BK53" s="284"/>
      <c r="BL53" s="284"/>
      <c r="BM53" s="284"/>
      <c r="BN53" s="284"/>
      <c r="BO53" s="284"/>
      <c r="BP53" s="289"/>
      <c r="BQ53" s="289"/>
      <c r="BR53" s="289"/>
      <c r="BS53" s="103"/>
      <c r="BT53" s="103"/>
      <c r="BU53" s="103"/>
      <c r="BV53" s="103"/>
      <c r="BW53" s="103"/>
      <c r="BX53" s="103"/>
      <c r="BY53" s="103"/>
      <c r="BZ53" s="103"/>
      <c r="CA53" s="100"/>
      <c r="CB53" s="6"/>
      <c r="CC53" s="154"/>
      <c r="CD53" s="297"/>
      <c r="CE53" s="298"/>
      <c r="CF53" s="298"/>
      <c r="CG53" s="176"/>
      <c r="CH53" s="6"/>
      <c r="CI53" s="6"/>
      <c r="CJ53" s="6"/>
      <c r="CK53" s="6"/>
      <c r="CL53" s="300"/>
      <c r="CM53" s="300"/>
      <c r="CN53" s="300"/>
      <c r="CO53" s="300"/>
      <c r="CP53" s="300"/>
      <c r="CQ53" s="300"/>
      <c r="CR53" s="300"/>
      <c r="CS53" s="300"/>
      <c r="CT53" s="300"/>
      <c r="CU53" s="301"/>
    </row>
    <row r="54" spans="1:99" ht="95.25" customHeight="1" x14ac:dyDescent="0.3">
      <c r="A54" s="349"/>
      <c r="B54" s="328"/>
      <c r="C54" s="185"/>
      <c r="D54" s="329"/>
      <c r="E54" s="330"/>
      <c r="F54" s="331"/>
      <c r="G54" s="332"/>
      <c r="H54" s="331"/>
      <c r="I54" s="333"/>
      <c r="J54" s="170"/>
      <c r="K54" s="170"/>
      <c r="L54" s="170"/>
      <c r="M54" s="334"/>
      <c r="N54" s="165"/>
      <c r="O54" s="331"/>
      <c r="P54" s="165"/>
      <c r="Q54" s="260"/>
      <c r="R54" s="165"/>
      <c r="S54" s="165"/>
      <c r="T54" s="350"/>
      <c r="U54" s="131"/>
      <c r="V54" s="132">
        <v>8</v>
      </c>
      <c r="W54" s="366" t="s">
        <v>170</v>
      </c>
      <c r="X54" s="351">
        <v>45809</v>
      </c>
      <c r="Y54" s="134">
        <v>46022</v>
      </c>
      <c r="Z54" s="135" t="s">
        <v>123</v>
      </c>
      <c r="AA54" s="352">
        <v>1</v>
      </c>
      <c r="AB54" s="353"/>
      <c r="AC54" s="136"/>
      <c r="AD54" s="354"/>
      <c r="AE54" s="239"/>
      <c r="AF54" s="276">
        <v>370100406</v>
      </c>
      <c r="AG54" s="263" t="s">
        <v>171</v>
      </c>
      <c r="AH54" s="263" t="s">
        <v>121</v>
      </c>
      <c r="AI54" s="121" t="s">
        <v>157</v>
      </c>
      <c r="AJ54" s="275">
        <v>1</v>
      </c>
      <c r="AK54" s="181">
        <v>0</v>
      </c>
      <c r="AL54" s="376"/>
      <c r="AM54" s="376"/>
      <c r="AN54" s="376"/>
      <c r="AO54" s="377"/>
      <c r="AP54" s="361"/>
      <c r="AQ54" s="362"/>
      <c r="AR54" s="148"/>
      <c r="AS54" s="287"/>
      <c r="AT54" s="288"/>
      <c r="AU54" s="288"/>
      <c r="AV54" s="288"/>
      <c r="AW54" s="283"/>
      <c r="AX54" s="283"/>
      <c r="AY54" s="283"/>
      <c r="AZ54" s="283"/>
      <c r="BA54" s="284"/>
      <c r="BB54" s="289"/>
      <c r="BC54" s="289"/>
      <c r="BD54" s="289"/>
      <c r="BE54" s="290"/>
      <c r="BF54" s="290"/>
      <c r="BG54" s="284"/>
      <c r="BH54" s="284"/>
      <c r="BI54" s="284"/>
      <c r="BJ54" s="284"/>
      <c r="BK54" s="284"/>
      <c r="BL54" s="284"/>
      <c r="BM54" s="284"/>
      <c r="BN54" s="284"/>
      <c r="BO54" s="284"/>
      <c r="BP54" s="289"/>
      <c r="BQ54" s="289"/>
      <c r="BR54" s="289"/>
      <c r="BS54" s="103"/>
      <c r="BT54" s="103"/>
      <c r="BU54" s="103"/>
      <c r="BV54" s="103"/>
      <c r="BW54" s="103"/>
      <c r="BX54" s="378"/>
      <c r="BY54" s="379"/>
      <c r="BZ54" s="99"/>
      <c r="CA54" s="100"/>
      <c r="CB54" s="145"/>
      <c r="CC54" s="298"/>
      <c r="CD54" s="298"/>
      <c r="CE54" s="298"/>
      <c r="CF54" s="298"/>
      <c r="CG54" s="380"/>
      <c r="CH54" s="6"/>
      <c r="CI54" s="6"/>
      <c r="CJ54" s="6"/>
      <c r="CK54" s="6"/>
      <c r="CL54" s="300"/>
      <c r="CM54" s="300"/>
      <c r="CN54" s="300"/>
      <c r="CO54" s="300"/>
      <c r="CP54" s="300"/>
      <c r="CQ54" s="300"/>
      <c r="CR54" s="300"/>
      <c r="CS54" s="300"/>
      <c r="CT54" s="300"/>
      <c r="CU54" s="301"/>
    </row>
    <row r="55" spans="1:99" ht="105" customHeight="1" x14ac:dyDescent="0.3">
      <c r="A55" s="349"/>
      <c r="B55" s="328"/>
      <c r="C55" s="185"/>
      <c r="D55" s="329"/>
      <c r="E55" s="330"/>
      <c r="F55" s="331"/>
      <c r="G55" s="332"/>
      <c r="H55" s="331"/>
      <c r="I55" s="333"/>
      <c r="J55" s="170"/>
      <c r="K55" s="170"/>
      <c r="L55" s="170"/>
      <c r="M55" s="334"/>
      <c r="N55" s="165"/>
      <c r="O55" s="331"/>
      <c r="P55" s="165"/>
      <c r="Q55" s="260"/>
      <c r="R55" s="165"/>
      <c r="S55" s="165"/>
      <c r="T55" s="350"/>
      <c r="U55" s="131"/>
      <c r="V55" s="132">
        <v>9</v>
      </c>
      <c r="W55" s="366" t="s">
        <v>172</v>
      </c>
      <c r="X55" s="351">
        <v>45809</v>
      </c>
      <c r="Y55" s="134">
        <v>46021</v>
      </c>
      <c r="Z55" s="135" t="s">
        <v>131</v>
      </c>
      <c r="AA55" s="352"/>
      <c r="AB55" s="353"/>
      <c r="AC55" s="136"/>
      <c r="AD55" s="354"/>
      <c r="AE55" s="239"/>
      <c r="AF55" s="276"/>
      <c r="AG55" s="263"/>
      <c r="AH55" s="263"/>
      <c r="AI55" s="121"/>
      <c r="AJ55" s="275"/>
      <c r="AK55" s="189"/>
      <c r="AL55" s="376"/>
      <c r="AM55" s="376"/>
      <c r="AN55" s="376"/>
      <c r="AO55" s="377"/>
      <c r="AP55" s="361"/>
      <c r="AQ55" s="362"/>
      <c r="AR55" s="148"/>
      <c r="AS55" s="287"/>
      <c r="AT55" s="288"/>
      <c r="AU55" s="288"/>
      <c r="AV55" s="288"/>
      <c r="AW55" s="283"/>
      <c r="AX55" s="283"/>
      <c r="AY55" s="283"/>
      <c r="AZ55" s="283"/>
      <c r="BA55" s="284"/>
      <c r="BB55" s="289"/>
      <c r="BC55" s="289"/>
      <c r="BD55" s="289"/>
      <c r="BE55" s="290"/>
      <c r="BF55" s="290"/>
      <c r="BG55" s="289"/>
      <c r="BH55" s="284"/>
      <c r="BI55" s="284"/>
      <c r="BJ55" s="284"/>
      <c r="BK55" s="284"/>
      <c r="BL55" s="284"/>
      <c r="BM55" s="284"/>
      <c r="BN55" s="284"/>
      <c r="BO55" s="284"/>
      <c r="BP55" s="289"/>
      <c r="BQ55" s="289"/>
      <c r="BR55" s="289"/>
      <c r="BS55" s="103"/>
      <c r="BT55" s="103"/>
      <c r="BU55" s="103"/>
      <c r="BV55" s="378"/>
      <c r="BW55" s="379"/>
      <c r="BX55" s="379"/>
      <c r="BY55" s="379"/>
      <c r="BZ55" s="379"/>
      <c r="CA55" s="381"/>
      <c r="CB55" s="145"/>
      <c r="CC55" s="298"/>
      <c r="CD55" s="298"/>
      <c r="CE55" s="298"/>
      <c r="CF55" s="298"/>
      <c r="CG55" s="380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</row>
    <row r="56" spans="1:99" ht="91.5" customHeight="1" x14ac:dyDescent="0.3">
      <c r="A56" s="349"/>
      <c r="B56" s="328"/>
      <c r="C56" s="185"/>
      <c r="D56" s="329"/>
      <c r="E56" s="330"/>
      <c r="F56" s="331"/>
      <c r="G56" s="332"/>
      <c r="H56" s="331"/>
      <c r="I56" s="333"/>
      <c r="J56" s="170"/>
      <c r="K56" s="170"/>
      <c r="L56" s="170"/>
      <c r="M56" s="334"/>
      <c r="N56" s="165"/>
      <c r="O56" s="331"/>
      <c r="P56" s="165"/>
      <c r="Q56" s="260"/>
      <c r="R56" s="165"/>
      <c r="S56" s="165"/>
      <c r="T56" s="350"/>
      <c r="U56" s="131"/>
      <c r="V56" s="132">
        <v>10</v>
      </c>
      <c r="W56" s="366" t="s">
        <v>173</v>
      </c>
      <c r="X56" s="351">
        <v>45809</v>
      </c>
      <c r="Y56" s="134">
        <v>46022</v>
      </c>
      <c r="Z56" s="135" t="s">
        <v>131</v>
      </c>
      <c r="AA56" s="352">
        <v>1</v>
      </c>
      <c r="AB56" s="353"/>
      <c r="AC56" s="136"/>
      <c r="AD56" s="354"/>
      <c r="AE56" s="355"/>
      <c r="AF56" s="382">
        <v>450203801</v>
      </c>
      <c r="AG56" s="383" t="s">
        <v>174</v>
      </c>
      <c r="AH56" s="383" t="s">
        <v>104</v>
      </c>
      <c r="AI56" s="384" t="s">
        <v>157</v>
      </c>
      <c r="AJ56" s="345">
        <v>1</v>
      </c>
      <c r="AK56" s="324">
        <v>0</v>
      </c>
      <c r="AL56" s="325"/>
      <c r="AM56" s="325"/>
      <c r="AN56" s="325"/>
      <c r="AO56" s="145"/>
      <c r="AP56" s="361"/>
      <c r="AQ56" s="362"/>
      <c r="AR56" s="148"/>
      <c r="AS56" s="287"/>
      <c r="AT56" s="288"/>
      <c r="AU56" s="288"/>
      <c r="AV56" s="288"/>
      <c r="AW56" s="283"/>
      <c r="AX56" s="283"/>
      <c r="AY56" s="283"/>
      <c r="AZ56" s="283"/>
      <c r="BA56" s="284"/>
      <c r="BB56" s="289"/>
      <c r="BC56" s="289"/>
      <c r="BD56" s="289"/>
      <c r="BE56" s="290"/>
      <c r="BF56" s="290"/>
      <c r="BG56" s="284"/>
      <c r="BH56" s="284"/>
      <c r="BI56" s="284"/>
      <c r="BJ56" s="284"/>
      <c r="BK56" s="284"/>
      <c r="BL56" s="284"/>
      <c r="BM56" s="284"/>
      <c r="BN56" s="284"/>
      <c r="BO56" s="284"/>
      <c r="BP56" s="289"/>
      <c r="BQ56" s="289"/>
      <c r="BR56" s="289"/>
      <c r="BS56" s="103"/>
      <c r="BT56" s="103"/>
      <c r="BU56" s="103"/>
      <c r="BV56" s="103"/>
      <c r="BW56" s="103"/>
      <c r="BX56" s="103"/>
      <c r="BY56" s="103"/>
      <c r="BZ56" s="103"/>
      <c r="CA56" s="100"/>
      <c r="CB56" s="6"/>
      <c r="CC56" s="154"/>
      <c r="CD56" s="152"/>
      <c r="CE56" s="152"/>
      <c r="CF56" s="152"/>
      <c r="CG56" s="272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</row>
    <row r="57" spans="1:99" ht="72.75" customHeight="1" x14ac:dyDescent="0.3">
      <c r="A57" s="349"/>
      <c r="B57" s="328"/>
      <c r="C57" s="185"/>
      <c r="D57" s="329"/>
      <c r="E57" s="330"/>
      <c r="F57" s="331"/>
      <c r="G57" s="332"/>
      <c r="H57" s="331"/>
      <c r="I57" s="333"/>
      <c r="J57" s="170"/>
      <c r="K57" s="170"/>
      <c r="L57" s="170"/>
      <c r="M57" s="334"/>
      <c r="N57" s="165"/>
      <c r="O57" s="331"/>
      <c r="P57" s="165"/>
      <c r="Q57" s="260"/>
      <c r="R57" s="165"/>
      <c r="S57" s="165"/>
      <c r="T57" s="350"/>
      <c r="U57" s="131"/>
      <c r="V57" s="132">
        <v>11</v>
      </c>
      <c r="W57" s="385" t="s">
        <v>175</v>
      </c>
      <c r="X57" s="351">
        <v>45809</v>
      </c>
      <c r="Y57" s="134">
        <v>46022</v>
      </c>
      <c r="Z57" s="135" t="s">
        <v>131</v>
      </c>
      <c r="AA57" s="352">
        <v>1</v>
      </c>
      <c r="AB57" s="353"/>
      <c r="AC57" s="136"/>
      <c r="AD57" s="354"/>
      <c r="AE57" s="355"/>
      <c r="AF57" s="386">
        <v>450203800</v>
      </c>
      <c r="AG57" s="387" t="s">
        <v>176</v>
      </c>
      <c r="AH57" s="387" t="s">
        <v>177</v>
      </c>
      <c r="AI57" s="388" t="s">
        <v>157</v>
      </c>
      <c r="AJ57" s="389">
        <v>1</v>
      </c>
      <c r="AK57" s="324">
        <v>1</v>
      </c>
      <c r="AL57" s="325"/>
      <c r="AM57" s="325"/>
      <c r="AN57" s="325"/>
      <c r="AO57" s="145"/>
      <c r="AP57" s="361"/>
      <c r="AQ57" s="362"/>
      <c r="AR57" s="148"/>
      <c r="AS57" s="287"/>
      <c r="AT57" s="288"/>
      <c r="AU57" s="288"/>
      <c r="AV57" s="288"/>
      <c r="AW57" s="283"/>
      <c r="AX57" s="283"/>
      <c r="AY57" s="283"/>
      <c r="AZ57" s="283"/>
      <c r="BA57" s="284"/>
      <c r="BB57" s="289"/>
      <c r="BC57" s="289"/>
      <c r="BD57" s="289"/>
      <c r="BE57" s="290"/>
      <c r="BF57" s="290"/>
      <c r="BG57" s="284"/>
      <c r="BH57" s="284"/>
      <c r="BI57" s="284"/>
      <c r="BJ57" s="284"/>
      <c r="BK57" s="284"/>
      <c r="BL57" s="284"/>
      <c r="BM57" s="284"/>
      <c r="BN57" s="284"/>
      <c r="BO57" s="284"/>
      <c r="BP57" s="289"/>
      <c r="BQ57" s="289"/>
      <c r="BR57" s="289"/>
      <c r="BS57" s="103"/>
      <c r="BT57" s="103"/>
      <c r="BU57" s="103"/>
      <c r="BV57" s="103"/>
      <c r="BW57" s="103"/>
      <c r="BX57" s="103"/>
      <c r="BY57" s="103"/>
      <c r="BZ57" s="103"/>
      <c r="CA57" s="100"/>
      <c r="CB57" s="6"/>
      <c r="CC57" s="154"/>
      <c r="CD57" s="152"/>
      <c r="CE57" s="152"/>
      <c r="CF57" s="152"/>
      <c r="CG57" s="272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</row>
    <row r="58" spans="1:99" ht="94.5" customHeight="1" x14ac:dyDescent="0.3">
      <c r="A58" s="349"/>
      <c r="B58" s="328"/>
      <c r="C58" s="185"/>
      <c r="D58" s="329"/>
      <c r="E58" s="330"/>
      <c r="F58" s="331"/>
      <c r="G58" s="332"/>
      <c r="H58" s="331"/>
      <c r="I58" s="333"/>
      <c r="J58" s="170"/>
      <c r="K58" s="170"/>
      <c r="L58" s="170"/>
      <c r="M58" s="334"/>
      <c r="N58" s="165"/>
      <c r="O58" s="331"/>
      <c r="P58" s="165"/>
      <c r="Q58" s="260"/>
      <c r="R58" s="165"/>
      <c r="S58" s="165"/>
      <c r="T58" s="350"/>
      <c r="U58" s="131"/>
      <c r="V58" s="132">
        <v>12</v>
      </c>
      <c r="W58" s="385" t="s">
        <v>178</v>
      </c>
      <c r="X58" s="351">
        <v>45809</v>
      </c>
      <c r="Y58" s="134">
        <v>45807</v>
      </c>
      <c r="Z58" s="135" t="s">
        <v>131</v>
      </c>
      <c r="AA58" s="352">
        <v>1</v>
      </c>
      <c r="AB58" s="353"/>
      <c r="AC58" s="136"/>
      <c r="AD58" s="354"/>
      <c r="AE58" s="355"/>
      <c r="AF58" s="386">
        <v>450203800</v>
      </c>
      <c r="AG58" s="390" t="s">
        <v>179</v>
      </c>
      <c r="AH58" s="390" t="s">
        <v>177</v>
      </c>
      <c r="AI58" s="391" t="s">
        <v>157</v>
      </c>
      <c r="AJ58" s="392">
        <v>1</v>
      </c>
      <c r="AK58" s="324">
        <v>0</v>
      </c>
      <c r="AL58" s="325"/>
      <c r="AM58" s="325"/>
      <c r="AN58" s="325"/>
      <c r="AO58" s="145"/>
      <c r="AP58" s="361"/>
      <c r="AQ58" s="362"/>
      <c r="AR58" s="148"/>
      <c r="AS58" s="287"/>
      <c r="AT58" s="288"/>
      <c r="AU58" s="288"/>
      <c r="AV58" s="288"/>
      <c r="AW58" s="283"/>
      <c r="AX58" s="283"/>
      <c r="AY58" s="283"/>
      <c r="AZ58" s="283"/>
      <c r="BA58" s="284"/>
      <c r="BB58" s="289"/>
      <c r="BC58" s="289"/>
      <c r="BD58" s="289"/>
      <c r="BE58" s="290"/>
      <c r="BF58" s="290"/>
      <c r="BG58" s="284"/>
      <c r="BH58" s="284"/>
      <c r="BI58" s="284"/>
      <c r="BJ58" s="284"/>
      <c r="BK58" s="284"/>
      <c r="BL58" s="284"/>
      <c r="BM58" s="284"/>
      <c r="BN58" s="284"/>
      <c r="BO58" s="284"/>
      <c r="BP58" s="289"/>
      <c r="BQ58" s="289"/>
      <c r="BR58" s="289"/>
      <c r="BS58" s="103"/>
      <c r="BT58" s="103"/>
      <c r="BU58" s="103"/>
      <c r="BV58" s="103"/>
      <c r="BW58" s="103"/>
      <c r="BX58" s="103"/>
      <c r="BY58" s="103"/>
      <c r="BZ58" s="103"/>
      <c r="CA58" s="100"/>
      <c r="CB58" s="6"/>
      <c r="CC58" s="154"/>
      <c r="CD58" s="152"/>
      <c r="CE58" s="152"/>
      <c r="CF58" s="152"/>
      <c r="CG58" s="272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</row>
    <row r="59" spans="1:99" ht="99" customHeight="1" x14ac:dyDescent="0.3">
      <c r="A59" s="349"/>
      <c r="B59" s="328"/>
      <c r="C59" s="185"/>
      <c r="D59" s="329"/>
      <c r="E59" s="330"/>
      <c r="F59" s="331"/>
      <c r="G59" s="332"/>
      <c r="H59" s="331"/>
      <c r="I59" s="333"/>
      <c r="J59" s="170"/>
      <c r="K59" s="170"/>
      <c r="L59" s="170"/>
      <c r="M59" s="334"/>
      <c r="N59" s="165"/>
      <c r="O59" s="331"/>
      <c r="P59" s="165"/>
      <c r="Q59" s="260"/>
      <c r="R59" s="165"/>
      <c r="S59" s="165"/>
      <c r="T59" s="350"/>
      <c r="U59" s="131"/>
      <c r="V59" s="132">
        <v>13</v>
      </c>
      <c r="W59" s="385" t="s">
        <v>180</v>
      </c>
      <c r="X59" s="351">
        <v>45809</v>
      </c>
      <c r="Y59" s="134">
        <v>46022</v>
      </c>
      <c r="Z59" s="135" t="s">
        <v>131</v>
      </c>
      <c r="AA59" s="352">
        <v>1</v>
      </c>
      <c r="AB59" s="353"/>
      <c r="AC59" s="136"/>
      <c r="AD59" s="354"/>
      <c r="AE59" s="355"/>
      <c r="AF59" s="386">
        <v>450200100</v>
      </c>
      <c r="AG59" s="387" t="s">
        <v>181</v>
      </c>
      <c r="AH59" s="387" t="s">
        <v>160</v>
      </c>
      <c r="AI59" s="388" t="s">
        <v>157</v>
      </c>
      <c r="AJ59" s="389">
        <v>1</v>
      </c>
      <c r="AK59" s="324">
        <v>0</v>
      </c>
      <c r="AL59" s="325"/>
      <c r="AM59" s="325"/>
      <c r="AN59" s="325"/>
      <c r="AO59" s="145"/>
      <c r="AP59" s="361"/>
      <c r="AQ59" s="362"/>
      <c r="AR59" s="148"/>
      <c r="AS59" s="287"/>
      <c r="AT59" s="288"/>
      <c r="AU59" s="288"/>
      <c r="AV59" s="288"/>
      <c r="AW59" s="283"/>
      <c r="AX59" s="283"/>
      <c r="AY59" s="283"/>
      <c r="AZ59" s="283"/>
      <c r="BA59" s="284"/>
      <c r="BB59" s="289"/>
      <c r="BC59" s="289"/>
      <c r="BD59" s="289"/>
      <c r="BE59" s="290"/>
      <c r="BF59" s="290"/>
      <c r="BG59" s="284"/>
      <c r="BH59" s="284"/>
      <c r="BI59" s="284"/>
      <c r="BJ59" s="284"/>
      <c r="BK59" s="284"/>
      <c r="BL59" s="284"/>
      <c r="BM59" s="284"/>
      <c r="BN59" s="284"/>
      <c r="BO59" s="284"/>
      <c r="BP59" s="393"/>
      <c r="BQ59" s="393"/>
      <c r="BR59" s="393"/>
      <c r="BS59" s="103"/>
      <c r="BT59" s="103"/>
      <c r="BU59" s="103"/>
      <c r="BV59" s="103"/>
      <c r="BW59" s="103"/>
      <c r="BX59" s="103"/>
      <c r="BY59" s="103"/>
      <c r="BZ59" s="103"/>
      <c r="CA59" s="100"/>
      <c r="CB59" s="6"/>
      <c r="CC59" s="154"/>
      <c r="CD59" s="152"/>
      <c r="CE59" s="152"/>
      <c r="CF59" s="152"/>
      <c r="CG59" s="272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</row>
    <row r="60" spans="1:99" ht="115.5" customHeight="1" thickBot="1" x14ac:dyDescent="0.35">
      <c r="A60" s="394"/>
      <c r="B60" s="395"/>
      <c r="C60" s="214"/>
      <c r="D60" s="396"/>
      <c r="E60" s="397"/>
      <c r="F60" s="398"/>
      <c r="G60" s="399"/>
      <c r="H60" s="398"/>
      <c r="I60" s="400"/>
      <c r="J60" s="212"/>
      <c r="K60" s="212"/>
      <c r="L60" s="212"/>
      <c r="M60" s="401"/>
      <c r="N60" s="200"/>
      <c r="O60" s="398"/>
      <c r="P60" s="200"/>
      <c r="Q60" s="311"/>
      <c r="R60" s="200"/>
      <c r="S60" s="200"/>
      <c r="T60" s="402"/>
      <c r="U60" s="239"/>
      <c r="V60" s="132">
        <v>14</v>
      </c>
      <c r="W60" s="385" t="s">
        <v>182</v>
      </c>
      <c r="X60" s="403">
        <v>45809</v>
      </c>
      <c r="Y60" s="314">
        <v>46006</v>
      </c>
      <c r="Z60" s="135" t="s">
        <v>183</v>
      </c>
      <c r="AA60" s="404">
        <v>0</v>
      </c>
      <c r="AB60" s="317"/>
      <c r="AC60" s="316"/>
      <c r="AD60" s="405"/>
      <c r="AE60" s="355"/>
      <c r="AF60" s="406" t="s">
        <v>184</v>
      </c>
      <c r="AG60" s="407" t="s">
        <v>185</v>
      </c>
      <c r="AH60" s="408" t="s">
        <v>186</v>
      </c>
      <c r="AI60" s="409" t="s">
        <v>157</v>
      </c>
      <c r="AJ60" s="323">
        <v>45000</v>
      </c>
      <c r="AK60" s="410">
        <v>0</v>
      </c>
      <c r="AL60" s="411"/>
      <c r="AM60" s="411"/>
      <c r="AN60" s="411"/>
      <c r="AO60" s="412"/>
      <c r="AP60" s="413"/>
      <c r="AQ60" s="414"/>
      <c r="AR60" s="148"/>
      <c r="AS60" s="149"/>
      <c r="AT60" s="150"/>
      <c r="AU60" s="150"/>
      <c r="AV60" s="150"/>
      <c r="AW60" s="269"/>
      <c r="AX60" s="269"/>
      <c r="AY60" s="269"/>
      <c r="AZ60" s="269"/>
      <c r="BA60" s="270"/>
      <c r="BB60" s="152"/>
      <c r="BC60" s="152"/>
      <c r="BD60" s="152"/>
      <c r="BE60" s="153"/>
      <c r="BF60" s="153"/>
      <c r="BG60" s="270"/>
      <c r="BH60" s="270"/>
      <c r="BI60" s="270"/>
      <c r="BJ60" s="270"/>
      <c r="BK60" s="270"/>
      <c r="BL60" s="270"/>
      <c r="BM60" s="270"/>
      <c r="BN60" s="270"/>
      <c r="BO60" s="270"/>
      <c r="BP60" s="152"/>
      <c r="BQ60" s="152"/>
      <c r="BR60" s="152"/>
      <c r="BS60" s="103"/>
      <c r="BT60" s="103"/>
      <c r="BU60" s="103"/>
      <c r="BV60" s="103"/>
      <c r="BW60" s="103"/>
      <c r="BX60" s="103"/>
      <c r="BY60" s="103"/>
      <c r="BZ60" s="103"/>
      <c r="CA60" s="100"/>
      <c r="CB60" s="6"/>
      <c r="CC60" s="154"/>
      <c r="CD60" s="152"/>
      <c r="CE60" s="152"/>
      <c r="CF60" s="291"/>
      <c r="CG60" s="17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</row>
    <row r="61" spans="1:99" s="435" customFormat="1" ht="33.75" customHeight="1" x14ac:dyDescent="0.3">
      <c r="A61" s="415">
        <v>4</v>
      </c>
      <c r="B61" s="416" t="s">
        <v>187</v>
      </c>
      <c r="C61" s="417"/>
      <c r="D61" s="418"/>
      <c r="E61" s="419"/>
      <c r="F61" s="420" t="s">
        <v>65</v>
      </c>
      <c r="G61" s="420"/>
      <c r="H61" s="420" t="s">
        <v>66</v>
      </c>
      <c r="I61" s="421">
        <v>0</v>
      </c>
      <c r="J61" s="420"/>
      <c r="K61" s="420"/>
      <c r="L61" s="420"/>
      <c r="M61" s="420"/>
      <c r="N61" s="422">
        <v>500000000</v>
      </c>
      <c r="O61" s="423" t="s">
        <v>91</v>
      </c>
      <c r="P61" s="422">
        <v>500000000</v>
      </c>
      <c r="Q61" s="424">
        <v>0</v>
      </c>
      <c r="R61" s="420"/>
      <c r="S61" s="420"/>
      <c r="T61" s="425"/>
      <c r="U61" s="426"/>
      <c r="V61" s="427">
        <v>1</v>
      </c>
      <c r="W61" s="428" t="s">
        <v>92</v>
      </c>
      <c r="X61" s="429">
        <v>45778</v>
      </c>
      <c r="Y61" s="429">
        <v>45823</v>
      </c>
      <c r="Z61" s="430" t="s">
        <v>93</v>
      </c>
      <c r="AA61" s="431">
        <v>0</v>
      </c>
      <c r="AB61" s="432"/>
      <c r="AC61" s="433"/>
      <c r="AD61" s="434"/>
      <c r="AF61" s="436">
        <v>450200100</v>
      </c>
      <c r="AG61" s="437" t="s">
        <v>188</v>
      </c>
      <c r="AH61" s="437" t="s">
        <v>160</v>
      </c>
      <c r="AI61" s="438" t="s">
        <v>73</v>
      </c>
      <c r="AJ61" s="439">
        <v>1</v>
      </c>
      <c r="AK61" s="440">
        <v>0</v>
      </c>
      <c r="AL61" s="441"/>
      <c r="AM61" s="441"/>
      <c r="AN61" s="442"/>
      <c r="AP61" s="443" t="s">
        <v>97</v>
      </c>
      <c r="AQ61" s="444" t="s">
        <v>75</v>
      </c>
      <c r="AR61" s="445"/>
      <c r="AS61" s="446" t="e">
        <f t="shared" ref="AS61:BD61" si="8">#N/A</f>
        <v>#N/A</v>
      </c>
      <c r="AT61" s="447" t="e">
        <f t="shared" si="8"/>
        <v>#N/A</v>
      </c>
      <c r="AU61" s="447" t="e">
        <f t="shared" si="8"/>
        <v>#N/A</v>
      </c>
      <c r="AV61" s="447" t="e">
        <f t="shared" si="8"/>
        <v>#N/A</v>
      </c>
      <c r="AW61" s="448" t="e">
        <f t="shared" si="8"/>
        <v>#N/A</v>
      </c>
      <c r="AX61" s="448" t="e">
        <f t="shared" si="8"/>
        <v>#N/A</v>
      </c>
      <c r="AY61" s="448" t="e">
        <f t="shared" si="8"/>
        <v>#N/A</v>
      </c>
      <c r="AZ61" s="448" t="e">
        <f t="shared" si="8"/>
        <v>#N/A</v>
      </c>
      <c r="BA61" s="449" t="e">
        <f t="shared" si="8"/>
        <v>#N/A</v>
      </c>
      <c r="BB61" s="449" t="e">
        <f t="shared" si="8"/>
        <v>#N/A</v>
      </c>
      <c r="BC61" s="449" t="e">
        <f t="shared" si="8"/>
        <v>#N/A</v>
      </c>
      <c r="BD61" s="449" t="e">
        <f t="shared" si="8"/>
        <v>#N/A</v>
      </c>
      <c r="BE61" s="450">
        <v>0.2</v>
      </c>
      <c r="BF61" s="450">
        <v>0.8</v>
      </c>
      <c r="BG61" s="449" t="e">
        <f t="shared" ref="BG61:BI61" si="9">#N/A</f>
        <v>#N/A</v>
      </c>
      <c r="BH61" s="449" t="e">
        <f t="shared" si="9"/>
        <v>#N/A</v>
      </c>
      <c r="BI61" s="449" t="e">
        <f t="shared" si="9"/>
        <v>#N/A</v>
      </c>
      <c r="BJ61" s="449" t="e">
        <f t="shared" ref="BJ61:BK61" si="10">+AZ61*BE61</f>
        <v>#N/A</v>
      </c>
      <c r="BK61" s="449" t="e">
        <f t="shared" si="10"/>
        <v>#N/A</v>
      </c>
      <c r="BL61" s="449" t="e">
        <f t="shared" ref="BL61:BN61" si="11">#N/A</f>
        <v>#N/A</v>
      </c>
      <c r="BM61" s="449" t="e">
        <f t="shared" si="11"/>
        <v>#N/A</v>
      </c>
      <c r="BN61" s="449" t="e">
        <f t="shared" si="11"/>
        <v>#N/A</v>
      </c>
      <c r="BO61" s="449" t="e">
        <f t="shared" ref="BO61:BR61" si="12">+BG61+BK61</f>
        <v>#N/A</v>
      </c>
      <c r="BP61" s="449" t="e">
        <f t="shared" si="12"/>
        <v>#N/A</v>
      </c>
      <c r="BQ61" s="449" t="e">
        <f t="shared" si="12"/>
        <v>#N/A</v>
      </c>
      <c r="BR61" s="449" t="e">
        <f t="shared" si="12"/>
        <v>#N/A</v>
      </c>
      <c r="BS61" s="451" t="e">
        <f>AVERAGEIF(BO61:BO71,"&lt;&gt;#¡DIV/0!")</f>
        <v>#N/A</v>
      </c>
      <c r="BT61" s="451" t="e">
        <f>AVERAGEIF(BP61:BP71,"&lt;&gt;#¡DIV/0!")</f>
        <v>#N/A</v>
      </c>
      <c r="BU61" s="451" t="e">
        <f>AVERAGEIF(BQ61:BQ71,"&lt;&gt;#¡DIV/0!")</f>
        <v>#N/A</v>
      </c>
      <c r="BV61" s="451" t="e">
        <f>AVERAGEIF(BR61:BR71,"&lt;&gt;#¡DIV/0!")</f>
        <v>#N/A</v>
      </c>
      <c r="BW61" s="451" t="e">
        <f>+C61*BS61</f>
        <v>#N/A</v>
      </c>
      <c r="BX61" s="451" t="e">
        <f>+C61*BT61</f>
        <v>#N/A</v>
      </c>
      <c r="BY61" s="451" t="e">
        <f>+C61*BU61</f>
        <v>#N/A</v>
      </c>
      <c r="BZ61" s="451" t="e">
        <f>+C61*BV61</f>
        <v>#N/A</v>
      </c>
      <c r="CA61" s="452" t="e">
        <f>SUM(BW61:BZ71)</f>
        <v>#N/A</v>
      </c>
      <c r="CB61" s="300"/>
      <c r="CC61" s="453">
        <f t="shared" ref="CC61:CF61" si="13">+Q61/$N$61</f>
        <v>0</v>
      </c>
      <c r="CD61" s="454">
        <f t="shared" si="13"/>
        <v>0</v>
      </c>
      <c r="CE61" s="454">
        <f t="shared" si="13"/>
        <v>0</v>
      </c>
      <c r="CF61" s="455">
        <f t="shared" si="13"/>
        <v>0</v>
      </c>
      <c r="CG61" s="456">
        <f>AVERAGE(CC61:CF71)</f>
        <v>0</v>
      </c>
      <c r="CH61" s="300"/>
      <c r="CI61" s="300"/>
      <c r="CJ61" s="300"/>
      <c r="CK61" s="300"/>
      <c r="CL61" s="300"/>
      <c r="CM61" s="300"/>
      <c r="CN61" s="300"/>
      <c r="CO61" s="300"/>
      <c r="CP61" s="300"/>
      <c r="CQ61" s="300"/>
      <c r="CR61" s="300"/>
      <c r="CS61" s="300"/>
      <c r="CT61" s="300"/>
    </row>
    <row r="62" spans="1:99" s="435" customFormat="1" ht="31.5" customHeight="1" x14ac:dyDescent="0.3">
      <c r="A62" s="457"/>
      <c r="B62" s="458"/>
      <c r="C62" s="459"/>
      <c r="D62" s="460"/>
      <c r="E62" s="461"/>
      <c r="F62" s="462"/>
      <c r="G62" s="462"/>
      <c r="H62" s="462"/>
      <c r="I62" s="463"/>
      <c r="J62" s="462"/>
      <c r="K62" s="462"/>
      <c r="L62" s="462"/>
      <c r="M62" s="462"/>
      <c r="N62" s="464"/>
      <c r="O62" s="465"/>
      <c r="P62" s="464"/>
      <c r="Q62" s="466"/>
      <c r="R62" s="462"/>
      <c r="S62" s="462"/>
      <c r="T62" s="467"/>
      <c r="U62" s="426"/>
      <c r="V62" s="468">
        <v>2</v>
      </c>
      <c r="W62" s="469" t="s">
        <v>69</v>
      </c>
      <c r="X62" s="470">
        <v>45823</v>
      </c>
      <c r="Y62" s="470">
        <v>45838</v>
      </c>
      <c r="Z62" s="471" t="s">
        <v>93</v>
      </c>
      <c r="AA62" s="472">
        <v>0</v>
      </c>
      <c r="AB62" s="472"/>
      <c r="AC62" s="472"/>
      <c r="AD62" s="473"/>
      <c r="AE62" s="474"/>
      <c r="AF62" s="475"/>
      <c r="AG62" s="476"/>
      <c r="AH62" s="476"/>
      <c r="AI62" s="477"/>
      <c r="AJ62" s="478"/>
      <c r="AK62" s="479"/>
      <c r="AL62" s="480"/>
      <c r="AM62" s="480"/>
      <c r="AN62" s="481"/>
      <c r="AO62" s="300"/>
      <c r="AP62" s="482"/>
      <c r="AQ62" s="483"/>
      <c r="AR62" s="445"/>
      <c r="AS62" s="484"/>
      <c r="AT62" s="485"/>
      <c r="AU62" s="485"/>
      <c r="AV62" s="485"/>
      <c r="AW62" s="486"/>
      <c r="AX62" s="486"/>
      <c r="AY62" s="486"/>
      <c r="AZ62" s="486"/>
      <c r="BA62" s="487"/>
      <c r="BB62" s="487"/>
      <c r="BC62" s="487"/>
      <c r="BD62" s="487"/>
      <c r="BE62" s="488"/>
      <c r="BF62" s="488"/>
      <c r="BG62" s="487"/>
      <c r="BH62" s="487"/>
      <c r="BI62" s="487"/>
      <c r="BJ62" s="487"/>
      <c r="BK62" s="487"/>
      <c r="BL62" s="487"/>
      <c r="BM62" s="487"/>
      <c r="BN62" s="487"/>
      <c r="BO62" s="487"/>
      <c r="BP62" s="487"/>
      <c r="BQ62" s="487"/>
      <c r="BR62" s="487"/>
      <c r="BS62" s="489"/>
      <c r="BT62" s="489"/>
      <c r="BU62" s="489"/>
      <c r="BV62" s="489"/>
      <c r="BW62" s="489"/>
      <c r="BX62" s="489"/>
      <c r="BY62" s="489"/>
      <c r="BZ62" s="489"/>
      <c r="CA62" s="490"/>
      <c r="CB62" s="300"/>
      <c r="CC62" s="491"/>
      <c r="CD62" s="492"/>
      <c r="CE62" s="492"/>
      <c r="CF62" s="493"/>
      <c r="CG62" s="494"/>
      <c r="CH62" s="300"/>
      <c r="CI62" s="300"/>
      <c r="CJ62" s="300"/>
      <c r="CK62" s="300"/>
      <c r="CL62" s="300"/>
      <c r="CM62" s="300"/>
      <c r="CN62" s="300"/>
      <c r="CO62" s="300"/>
      <c r="CP62" s="300"/>
      <c r="CQ62" s="300"/>
      <c r="CR62" s="300"/>
      <c r="CS62" s="300"/>
      <c r="CT62" s="300"/>
    </row>
    <row r="63" spans="1:99" s="435" customFormat="1" ht="35.25" customHeight="1" x14ac:dyDescent="0.3">
      <c r="A63" s="457"/>
      <c r="B63" s="458"/>
      <c r="C63" s="459"/>
      <c r="D63" s="460"/>
      <c r="E63" s="461"/>
      <c r="F63" s="462"/>
      <c r="G63" s="462"/>
      <c r="H63" s="462"/>
      <c r="I63" s="463"/>
      <c r="J63" s="462"/>
      <c r="K63" s="462"/>
      <c r="L63" s="462"/>
      <c r="M63" s="462"/>
      <c r="N63" s="464"/>
      <c r="O63" s="465"/>
      <c r="P63" s="464"/>
      <c r="Q63" s="466"/>
      <c r="R63" s="462"/>
      <c r="S63" s="462"/>
      <c r="T63" s="467"/>
      <c r="U63" s="426"/>
      <c r="V63" s="468">
        <v>3</v>
      </c>
      <c r="W63" s="469" t="s">
        <v>76</v>
      </c>
      <c r="X63" s="470">
        <v>45839</v>
      </c>
      <c r="Y63" s="470">
        <v>45868</v>
      </c>
      <c r="Z63" s="471" t="s">
        <v>93</v>
      </c>
      <c r="AA63" s="472">
        <v>0</v>
      </c>
      <c r="AB63" s="472"/>
      <c r="AC63" s="472"/>
      <c r="AD63" s="473"/>
      <c r="AE63" s="474"/>
      <c r="AF63" s="495">
        <v>450200100</v>
      </c>
      <c r="AG63" s="496" t="s">
        <v>189</v>
      </c>
      <c r="AH63" s="496" t="s">
        <v>160</v>
      </c>
      <c r="AI63" s="497" t="s">
        <v>157</v>
      </c>
      <c r="AJ63" s="498">
        <v>1</v>
      </c>
      <c r="AK63" s="499">
        <v>0</v>
      </c>
      <c r="AL63" s="500"/>
      <c r="AM63" s="500"/>
      <c r="AN63" s="501"/>
      <c r="AO63" s="300"/>
      <c r="AP63" s="482"/>
      <c r="AQ63" s="483"/>
      <c r="AR63" s="445"/>
      <c r="AS63" s="484"/>
      <c r="AT63" s="485"/>
      <c r="AU63" s="485"/>
      <c r="AV63" s="485"/>
      <c r="AW63" s="486"/>
      <c r="AX63" s="486"/>
      <c r="AY63" s="486"/>
      <c r="AZ63" s="486"/>
      <c r="BA63" s="487"/>
      <c r="BB63" s="487"/>
      <c r="BC63" s="487"/>
      <c r="BD63" s="487"/>
      <c r="BE63" s="488"/>
      <c r="BF63" s="488"/>
      <c r="BG63" s="487"/>
      <c r="BH63" s="487"/>
      <c r="BI63" s="487"/>
      <c r="BJ63" s="487"/>
      <c r="BK63" s="487"/>
      <c r="BL63" s="487"/>
      <c r="BM63" s="487"/>
      <c r="BN63" s="487"/>
      <c r="BO63" s="487"/>
      <c r="BP63" s="487"/>
      <c r="BQ63" s="487"/>
      <c r="BR63" s="487"/>
      <c r="BS63" s="489"/>
      <c r="BT63" s="489"/>
      <c r="BU63" s="489"/>
      <c r="BV63" s="489"/>
      <c r="BW63" s="489"/>
      <c r="BX63" s="489"/>
      <c r="BY63" s="489"/>
      <c r="BZ63" s="489"/>
      <c r="CA63" s="490"/>
      <c r="CB63" s="300"/>
      <c r="CC63" s="491"/>
      <c r="CD63" s="492"/>
      <c r="CE63" s="492"/>
      <c r="CF63" s="493"/>
      <c r="CG63" s="494"/>
      <c r="CH63" s="300"/>
      <c r="CI63" s="300"/>
      <c r="CJ63" s="300"/>
      <c r="CK63" s="300"/>
      <c r="CL63" s="300"/>
      <c r="CM63" s="300"/>
      <c r="CN63" s="300"/>
      <c r="CO63" s="300"/>
      <c r="CP63" s="300"/>
      <c r="CQ63" s="300"/>
      <c r="CR63" s="300"/>
      <c r="CS63" s="300"/>
      <c r="CT63" s="300"/>
    </row>
    <row r="64" spans="1:99" s="435" customFormat="1" ht="49.5" customHeight="1" x14ac:dyDescent="0.3">
      <c r="A64" s="457"/>
      <c r="B64" s="458"/>
      <c r="C64" s="459"/>
      <c r="D64" s="460"/>
      <c r="E64" s="461"/>
      <c r="F64" s="462"/>
      <c r="G64" s="462"/>
      <c r="H64" s="462"/>
      <c r="I64" s="463"/>
      <c r="J64" s="462"/>
      <c r="K64" s="462"/>
      <c r="L64" s="462"/>
      <c r="M64" s="462"/>
      <c r="N64" s="464"/>
      <c r="O64" s="465"/>
      <c r="P64" s="464"/>
      <c r="Q64" s="466"/>
      <c r="R64" s="462"/>
      <c r="S64" s="462"/>
      <c r="T64" s="467"/>
      <c r="U64" s="426"/>
      <c r="V64" s="468">
        <v>4</v>
      </c>
      <c r="W64" s="469" t="s">
        <v>190</v>
      </c>
      <c r="X64" s="470" t="s">
        <v>191</v>
      </c>
      <c r="Y64" s="470">
        <v>46021</v>
      </c>
      <c r="Z64" s="471" t="s">
        <v>192</v>
      </c>
      <c r="AA64" s="472">
        <v>0</v>
      </c>
      <c r="AB64" s="472"/>
      <c r="AC64" s="472"/>
      <c r="AD64" s="473"/>
      <c r="AE64" s="474"/>
      <c r="AF64" s="475"/>
      <c r="AG64" s="476"/>
      <c r="AH64" s="476"/>
      <c r="AI64" s="477"/>
      <c r="AJ64" s="478"/>
      <c r="AK64" s="479"/>
      <c r="AL64" s="480"/>
      <c r="AM64" s="480"/>
      <c r="AN64" s="481"/>
      <c r="AO64" s="300"/>
      <c r="AP64" s="482"/>
      <c r="AQ64" s="483"/>
      <c r="AR64" s="445"/>
      <c r="AS64" s="484"/>
      <c r="AT64" s="485"/>
      <c r="AU64" s="485"/>
      <c r="AV64" s="485"/>
      <c r="AW64" s="486"/>
      <c r="AX64" s="486"/>
      <c r="AY64" s="486"/>
      <c r="AZ64" s="486"/>
      <c r="BA64" s="487"/>
      <c r="BB64" s="487"/>
      <c r="BC64" s="487"/>
      <c r="BD64" s="487"/>
      <c r="BE64" s="488"/>
      <c r="BF64" s="488"/>
      <c r="BG64" s="487"/>
      <c r="BH64" s="487"/>
      <c r="BI64" s="487"/>
      <c r="BJ64" s="487"/>
      <c r="BK64" s="487"/>
      <c r="BL64" s="487"/>
      <c r="BM64" s="487"/>
      <c r="BN64" s="487"/>
      <c r="BO64" s="487"/>
      <c r="BP64" s="487"/>
      <c r="BQ64" s="487"/>
      <c r="BR64" s="487"/>
      <c r="BS64" s="489"/>
      <c r="BT64" s="489"/>
      <c r="BU64" s="489"/>
      <c r="BV64" s="489"/>
      <c r="BW64" s="489"/>
      <c r="BX64" s="489"/>
      <c r="BY64" s="489"/>
      <c r="BZ64" s="489"/>
      <c r="CA64" s="490"/>
      <c r="CB64" s="300"/>
      <c r="CC64" s="491"/>
      <c r="CD64" s="492"/>
      <c r="CE64" s="492"/>
      <c r="CF64" s="493"/>
      <c r="CG64" s="494"/>
      <c r="CH64" s="300"/>
      <c r="CI64" s="300"/>
      <c r="CJ64" s="300"/>
      <c r="CK64" s="300"/>
      <c r="CL64" s="300"/>
      <c r="CM64" s="300"/>
      <c r="CN64" s="300"/>
      <c r="CO64" s="300"/>
      <c r="CP64" s="300"/>
      <c r="CQ64" s="300"/>
      <c r="CR64" s="300"/>
      <c r="CS64" s="300"/>
      <c r="CT64" s="300"/>
    </row>
    <row r="65" spans="1:98" s="435" customFormat="1" ht="50.25" customHeight="1" x14ac:dyDescent="0.3">
      <c r="A65" s="457"/>
      <c r="B65" s="458"/>
      <c r="C65" s="459"/>
      <c r="D65" s="460"/>
      <c r="E65" s="461"/>
      <c r="F65" s="462"/>
      <c r="G65" s="462"/>
      <c r="H65" s="462"/>
      <c r="I65" s="463"/>
      <c r="J65" s="462"/>
      <c r="K65" s="462"/>
      <c r="L65" s="462"/>
      <c r="M65" s="462"/>
      <c r="N65" s="464"/>
      <c r="O65" s="465"/>
      <c r="P65" s="464"/>
      <c r="Q65" s="466"/>
      <c r="R65" s="462"/>
      <c r="S65" s="462"/>
      <c r="T65" s="467"/>
      <c r="U65" s="426"/>
      <c r="V65" s="468">
        <v>5</v>
      </c>
      <c r="W65" s="469" t="s">
        <v>193</v>
      </c>
      <c r="X65" s="470" t="s">
        <v>191</v>
      </c>
      <c r="Y65" s="470">
        <v>46021</v>
      </c>
      <c r="Z65" s="471" t="s">
        <v>192</v>
      </c>
      <c r="AA65" s="472">
        <v>0</v>
      </c>
      <c r="AB65" s="472"/>
      <c r="AC65" s="472"/>
      <c r="AD65" s="473"/>
      <c r="AE65" s="474"/>
      <c r="AF65" s="495">
        <v>410203501</v>
      </c>
      <c r="AG65" s="496" t="s">
        <v>194</v>
      </c>
      <c r="AH65" s="496" t="s">
        <v>195</v>
      </c>
      <c r="AI65" s="497" t="s">
        <v>157</v>
      </c>
      <c r="AJ65" s="498">
        <v>1</v>
      </c>
      <c r="AK65" s="499">
        <v>0</v>
      </c>
      <c r="AL65" s="500"/>
      <c r="AM65" s="500"/>
      <c r="AN65" s="501"/>
      <c r="AO65" s="300"/>
      <c r="AP65" s="482"/>
      <c r="AQ65" s="483"/>
      <c r="AR65" s="445"/>
      <c r="AS65" s="484"/>
      <c r="AT65" s="485"/>
      <c r="AU65" s="485"/>
      <c r="AV65" s="485"/>
      <c r="AW65" s="486"/>
      <c r="AX65" s="486"/>
      <c r="AY65" s="486"/>
      <c r="AZ65" s="486"/>
      <c r="BA65" s="487"/>
      <c r="BB65" s="487"/>
      <c r="BC65" s="487"/>
      <c r="BD65" s="487"/>
      <c r="BE65" s="488"/>
      <c r="BF65" s="488"/>
      <c r="BG65" s="487"/>
      <c r="BH65" s="487"/>
      <c r="BI65" s="487"/>
      <c r="BJ65" s="487"/>
      <c r="BK65" s="487"/>
      <c r="BL65" s="487"/>
      <c r="BM65" s="487"/>
      <c r="BN65" s="487"/>
      <c r="BO65" s="487"/>
      <c r="BP65" s="487"/>
      <c r="BQ65" s="487"/>
      <c r="BR65" s="487"/>
      <c r="BS65" s="489"/>
      <c r="BT65" s="489"/>
      <c r="BU65" s="489"/>
      <c r="BV65" s="489"/>
      <c r="BW65" s="489"/>
      <c r="BX65" s="489"/>
      <c r="BY65" s="489"/>
      <c r="BZ65" s="489"/>
      <c r="CA65" s="490"/>
      <c r="CB65" s="300"/>
      <c r="CC65" s="491"/>
      <c r="CD65" s="492"/>
      <c r="CE65" s="492"/>
      <c r="CF65" s="493"/>
      <c r="CG65" s="494"/>
      <c r="CH65" s="300"/>
      <c r="CI65" s="300"/>
      <c r="CJ65" s="300"/>
      <c r="CK65" s="300"/>
      <c r="CL65" s="300"/>
      <c r="CM65" s="300"/>
      <c r="CN65" s="300"/>
      <c r="CO65" s="300"/>
      <c r="CP65" s="300"/>
      <c r="CQ65" s="300"/>
      <c r="CR65" s="300"/>
      <c r="CS65" s="300"/>
      <c r="CT65" s="300"/>
    </row>
    <row r="66" spans="1:98" s="435" customFormat="1" ht="117.75" customHeight="1" x14ac:dyDescent="0.3">
      <c r="A66" s="457"/>
      <c r="B66" s="458"/>
      <c r="C66" s="459"/>
      <c r="D66" s="460"/>
      <c r="E66" s="461"/>
      <c r="F66" s="462"/>
      <c r="G66" s="462"/>
      <c r="H66" s="462"/>
      <c r="I66" s="463"/>
      <c r="J66" s="462"/>
      <c r="K66" s="462"/>
      <c r="L66" s="462"/>
      <c r="M66" s="462"/>
      <c r="N66" s="464"/>
      <c r="O66" s="465"/>
      <c r="P66" s="464"/>
      <c r="Q66" s="466"/>
      <c r="R66" s="462"/>
      <c r="S66" s="462"/>
      <c r="T66" s="467"/>
      <c r="U66" s="426"/>
      <c r="V66" s="468">
        <v>6</v>
      </c>
      <c r="W66" s="469" t="s">
        <v>196</v>
      </c>
      <c r="X66" s="470" t="s">
        <v>191</v>
      </c>
      <c r="Y66" s="470">
        <v>46021</v>
      </c>
      <c r="Z66" s="471" t="s">
        <v>192</v>
      </c>
      <c r="AA66" s="472">
        <v>0</v>
      </c>
      <c r="AB66" s="472"/>
      <c r="AC66" s="472"/>
      <c r="AD66" s="473"/>
      <c r="AE66" s="474"/>
      <c r="AF66" s="475"/>
      <c r="AG66" s="476"/>
      <c r="AH66" s="476"/>
      <c r="AI66" s="477"/>
      <c r="AJ66" s="478"/>
      <c r="AK66" s="479"/>
      <c r="AL66" s="480"/>
      <c r="AM66" s="480"/>
      <c r="AN66" s="481"/>
      <c r="AO66" s="300"/>
      <c r="AP66" s="482"/>
      <c r="AQ66" s="483"/>
      <c r="AR66" s="445"/>
      <c r="AS66" s="484"/>
      <c r="AT66" s="485"/>
      <c r="AU66" s="485"/>
      <c r="AV66" s="485"/>
      <c r="AW66" s="486"/>
      <c r="AX66" s="486"/>
      <c r="AY66" s="486"/>
      <c r="AZ66" s="486"/>
      <c r="BA66" s="487"/>
      <c r="BB66" s="487"/>
      <c r="BC66" s="487"/>
      <c r="BD66" s="487"/>
      <c r="BE66" s="488"/>
      <c r="BF66" s="488"/>
      <c r="BG66" s="487"/>
      <c r="BH66" s="487"/>
      <c r="BI66" s="487"/>
      <c r="BJ66" s="487"/>
      <c r="BK66" s="487"/>
      <c r="BL66" s="487"/>
      <c r="BM66" s="487"/>
      <c r="BN66" s="487"/>
      <c r="BO66" s="487"/>
      <c r="BP66" s="487"/>
      <c r="BQ66" s="487"/>
      <c r="BR66" s="487"/>
      <c r="BS66" s="489"/>
      <c r="BT66" s="489"/>
      <c r="BU66" s="489"/>
      <c r="BV66" s="489"/>
      <c r="BW66" s="489"/>
      <c r="BX66" s="489"/>
      <c r="BY66" s="489"/>
      <c r="BZ66" s="489"/>
      <c r="CA66" s="490"/>
      <c r="CB66" s="300"/>
      <c r="CC66" s="491"/>
      <c r="CD66" s="492"/>
      <c r="CE66" s="492"/>
      <c r="CF66" s="493"/>
      <c r="CG66" s="494"/>
      <c r="CH66" s="300"/>
      <c r="CI66" s="300"/>
      <c r="CJ66" s="300"/>
      <c r="CK66" s="300"/>
      <c r="CL66" s="300"/>
      <c r="CM66" s="300"/>
      <c r="CN66" s="300"/>
      <c r="CO66" s="300"/>
      <c r="CP66" s="300"/>
      <c r="CQ66" s="300"/>
      <c r="CR66" s="300"/>
      <c r="CS66" s="300"/>
      <c r="CT66" s="300"/>
    </row>
    <row r="67" spans="1:98" s="435" customFormat="1" ht="36.75" customHeight="1" x14ac:dyDescent="0.3">
      <c r="A67" s="457"/>
      <c r="B67" s="458"/>
      <c r="C67" s="459"/>
      <c r="D67" s="460"/>
      <c r="E67" s="461"/>
      <c r="F67" s="462"/>
      <c r="G67" s="462"/>
      <c r="H67" s="462"/>
      <c r="I67" s="463"/>
      <c r="J67" s="462"/>
      <c r="K67" s="462"/>
      <c r="L67" s="462"/>
      <c r="M67" s="462"/>
      <c r="N67" s="464"/>
      <c r="O67" s="465"/>
      <c r="P67" s="464"/>
      <c r="Q67" s="466"/>
      <c r="R67" s="462"/>
      <c r="S67" s="462"/>
      <c r="T67" s="467"/>
      <c r="U67" s="426"/>
      <c r="V67" s="468">
        <v>7</v>
      </c>
      <c r="W67" s="469" t="s">
        <v>197</v>
      </c>
      <c r="X67" s="470" t="s">
        <v>191</v>
      </c>
      <c r="Y67" s="470">
        <v>46021</v>
      </c>
      <c r="Z67" s="471" t="s">
        <v>192</v>
      </c>
      <c r="AA67" s="472">
        <v>0</v>
      </c>
      <c r="AB67" s="472"/>
      <c r="AC67" s="472"/>
      <c r="AD67" s="473"/>
      <c r="AE67" s="474"/>
      <c r="AF67" s="495">
        <v>450200100</v>
      </c>
      <c r="AG67" s="502" t="s">
        <v>198</v>
      </c>
      <c r="AH67" s="496" t="s">
        <v>160</v>
      </c>
      <c r="AI67" s="497" t="s">
        <v>157</v>
      </c>
      <c r="AJ67" s="498">
        <v>1</v>
      </c>
      <c r="AK67" s="499">
        <v>0</v>
      </c>
      <c r="AL67" s="500"/>
      <c r="AM67" s="500"/>
      <c r="AN67" s="501"/>
      <c r="AO67" s="300"/>
      <c r="AP67" s="482"/>
      <c r="AQ67" s="483"/>
      <c r="AR67" s="445"/>
      <c r="AS67" s="484"/>
      <c r="AT67" s="485"/>
      <c r="AU67" s="485"/>
      <c r="AV67" s="485"/>
      <c r="AW67" s="486"/>
      <c r="AX67" s="486"/>
      <c r="AY67" s="486"/>
      <c r="AZ67" s="486"/>
      <c r="BA67" s="487"/>
      <c r="BB67" s="487"/>
      <c r="BC67" s="487"/>
      <c r="BD67" s="487"/>
      <c r="BE67" s="488"/>
      <c r="BF67" s="488"/>
      <c r="BG67" s="487"/>
      <c r="BH67" s="487"/>
      <c r="BI67" s="487"/>
      <c r="BJ67" s="487"/>
      <c r="BK67" s="487"/>
      <c r="BL67" s="487"/>
      <c r="BM67" s="487"/>
      <c r="BN67" s="487"/>
      <c r="BO67" s="487"/>
      <c r="BP67" s="487"/>
      <c r="BQ67" s="487"/>
      <c r="BR67" s="487"/>
      <c r="BS67" s="489"/>
      <c r="BT67" s="489"/>
      <c r="BU67" s="489"/>
      <c r="BV67" s="489"/>
      <c r="BW67" s="489"/>
      <c r="BX67" s="489"/>
      <c r="BY67" s="489"/>
      <c r="BZ67" s="489"/>
      <c r="CA67" s="490"/>
      <c r="CB67" s="300"/>
      <c r="CC67" s="491"/>
      <c r="CD67" s="492"/>
      <c r="CE67" s="492"/>
      <c r="CF67" s="493"/>
      <c r="CG67" s="494"/>
      <c r="CH67" s="300"/>
      <c r="CI67" s="300"/>
      <c r="CJ67" s="300"/>
      <c r="CK67" s="300"/>
      <c r="CL67" s="300"/>
      <c r="CM67" s="300"/>
      <c r="CN67" s="300"/>
      <c r="CO67" s="300"/>
      <c r="CP67" s="300"/>
      <c r="CQ67" s="300"/>
      <c r="CR67" s="300"/>
      <c r="CS67" s="300"/>
      <c r="CT67" s="300"/>
    </row>
    <row r="68" spans="1:98" s="435" customFormat="1" ht="36" customHeight="1" x14ac:dyDescent="0.3">
      <c r="A68" s="457"/>
      <c r="B68" s="458"/>
      <c r="C68" s="459"/>
      <c r="D68" s="460"/>
      <c r="E68" s="461"/>
      <c r="F68" s="462"/>
      <c r="G68" s="462"/>
      <c r="H68" s="462"/>
      <c r="I68" s="463"/>
      <c r="J68" s="462"/>
      <c r="K68" s="462"/>
      <c r="L68" s="462"/>
      <c r="M68" s="462"/>
      <c r="N68" s="464"/>
      <c r="O68" s="465"/>
      <c r="P68" s="464"/>
      <c r="Q68" s="466"/>
      <c r="R68" s="462"/>
      <c r="S68" s="462"/>
      <c r="T68" s="467"/>
      <c r="U68" s="426"/>
      <c r="V68" s="468">
        <v>8</v>
      </c>
      <c r="W68" s="469" t="s">
        <v>199</v>
      </c>
      <c r="X68" s="470" t="s">
        <v>191</v>
      </c>
      <c r="Y68" s="470">
        <v>46021</v>
      </c>
      <c r="Z68" s="471" t="s">
        <v>192</v>
      </c>
      <c r="AA68" s="472">
        <v>0</v>
      </c>
      <c r="AB68" s="472"/>
      <c r="AC68" s="472"/>
      <c r="AD68" s="473"/>
      <c r="AE68" s="474"/>
      <c r="AF68" s="436"/>
      <c r="AG68" s="503"/>
      <c r="AH68" s="437"/>
      <c r="AI68" s="438"/>
      <c r="AJ68" s="439"/>
      <c r="AK68" s="440"/>
      <c r="AL68" s="441"/>
      <c r="AM68" s="441"/>
      <c r="AN68" s="442"/>
      <c r="AO68" s="300"/>
      <c r="AP68" s="482"/>
      <c r="AQ68" s="483"/>
      <c r="AR68" s="445"/>
      <c r="AS68" s="484"/>
      <c r="AT68" s="485"/>
      <c r="AU68" s="485"/>
      <c r="AV68" s="485"/>
      <c r="AW68" s="486"/>
      <c r="AX68" s="486"/>
      <c r="AY68" s="486"/>
      <c r="AZ68" s="486"/>
      <c r="BA68" s="487"/>
      <c r="BB68" s="487"/>
      <c r="BC68" s="487"/>
      <c r="BD68" s="487"/>
      <c r="BE68" s="488"/>
      <c r="BF68" s="488"/>
      <c r="BG68" s="487"/>
      <c r="BH68" s="487"/>
      <c r="BI68" s="487"/>
      <c r="BJ68" s="487"/>
      <c r="BK68" s="487"/>
      <c r="BL68" s="487"/>
      <c r="BM68" s="487"/>
      <c r="BN68" s="487"/>
      <c r="BO68" s="487"/>
      <c r="BP68" s="487"/>
      <c r="BQ68" s="487"/>
      <c r="BR68" s="487"/>
      <c r="BS68" s="489"/>
      <c r="BT68" s="489"/>
      <c r="BU68" s="489"/>
      <c r="BV68" s="489"/>
      <c r="BW68" s="489"/>
      <c r="BX68" s="489"/>
      <c r="BY68" s="489"/>
      <c r="BZ68" s="489"/>
      <c r="CA68" s="490"/>
      <c r="CB68" s="300"/>
      <c r="CC68" s="491"/>
      <c r="CD68" s="492"/>
      <c r="CE68" s="492"/>
      <c r="CF68" s="493"/>
      <c r="CG68" s="494"/>
      <c r="CH68" s="300"/>
      <c r="CI68" s="300"/>
      <c r="CJ68" s="300"/>
      <c r="CK68" s="300"/>
      <c r="CL68" s="300"/>
      <c r="CM68" s="300"/>
      <c r="CN68" s="300"/>
      <c r="CO68" s="300"/>
      <c r="CP68" s="300"/>
      <c r="CQ68" s="300"/>
      <c r="CR68" s="300"/>
      <c r="CS68" s="300"/>
      <c r="CT68" s="300"/>
    </row>
    <row r="69" spans="1:98" s="435" customFormat="1" ht="51" customHeight="1" x14ac:dyDescent="0.3">
      <c r="A69" s="457"/>
      <c r="B69" s="458"/>
      <c r="C69" s="459"/>
      <c r="D69" s="460"/>
      <c r="E69" s="461"/>
      <c r="F69" s="462"/>
      <c r="G69" s="462"/>
      <c r="H69" s="462"/>
      <c r="I69" s="463"/>
      <c r="J69" s="462"/>
      <c r="K69" s="462"/>
      <c r="L69" s="462"/>
      <c r="M69" s="462"/>
      <c r="N69" s="464"/>
      <c r="O69" s="465"/>
      <c r="P69" s="464"/>
      <c r="Q69" s="466"/>
      <c r="R69" s="462"/>
      <c r="S69" s="462"/>
      <c r="T69" s="467"/>
      <c r="U69" s="426"/>
      <c r="V69" s="468">
        <v>9</v>
      </c>
      <c r="W69" s="469" t="s">
        <v>200</v>
      </c>
      <c r="X69" s="470" t="s">
        <v>191</v>
      </c>
      <c r="Y69" s="470">
        <v>46021</v>
      </c>
      <c r="Z69" s="471" t="s">
        <v>192</v>
      </c>
      <c r="AA69" s="472">
        <v>0</v>
      </c>
      <c r="AB69" s="472"/>
      <c r="AC69" s="472"/>
      <c r="AD69" s="473"/>
      <c r="AE69" s="474"/>
      <c r="AF69" s="475"/>
      <c r="AG69" s="504"/>
      <c r="AH69" s="476"/>
      <c r="AI69" s="477"/>
      <c r="AJ69" s="478"/>
      <c r="AK69" s="479"/>
      <c r="AL69" s="480"/>
      <c r="AM69" s="480"/>
      <c r="AN69" s="481"/>
      <c r="AO69" s="300"/>
      <c r="AP69" s="482"/>
      <c r="AQ69" s="483"/>
      <c r="AR69" s="445"/>
      <c r="AS69" s="484"/>
      <c r="AT69" s="485"/>
      <c r="AU69" s="485"/>
      <c r="AV69" s="485"/>
      <c r="AW69" s="486"/>
      <c r="AX69" s="486"/>
      <c r="AY69" s="486"/>
      <c r="AZ69" s="486"/>
      <c r="BA69" s="487"/>
      <c r="BB69" s="487"/>
      <c r="BC69" s="487"/>
      <c r="BD69" s="487"/>
      <c r="BE69" s="488"/>
      <c r="BF69" s="488"/>
      <c r="BG69" s="487"/>
      <c r="BH69" s="487"/>
      <c r="BI69" s="487"/>
      <c r="BJ69" s="487"/>
      <c r="BK69" s="487"/>
      <c r="BL69" s="487"/>
      <c r="BM69" s="487"/>
      <c r="BN69" s="487"/>
      <c r="BO69" s="487"/>
      <c r="BP69" s="487"/>
      <c r="BQ69" s="487"/>
      <c r="BR69" s="487"/>
      <c r="BS69" s="489"/>
      <c r="BT69" s="489"/>
      <c r="BU69" s="489"/>
      <c r="BV69" s="489"/>
      <c r="BW69" s="489"/>
      <c r="BX69" s="489"/>
      <c r="BY69" s="489"/>
      <c r="BZ69" s="489"/>
      <c r="CA69" s="490"/>
      <c r="CB69" s="300"/>
      <c r="CC69" s="491"/>
      <c r="CD69" s="492"/>
      <c r="CE69" s="492"/>
      <c r="CF69" s="493"/>
      <c r="CG69" s="494"/>
      <c r="CH69" s="300"/>
      <c r="CI69" s="300"/>
      <c r="CJ69" s="300"/>
      <c r="CK69" s="300"/>
      <c r="CL69" s="300"/>
      <c r="CM69" s="300"/>
      <c r="CN69" s="300"/>
      <c r="CO69" s="300"/>
      <c r="CP69" s="300"/>
      <c r="CQ69" s="300"/>
      <c r="CR69" s="300"/>
      <c r="CS69" s="300"/>
      <c r="CT69" s="300"/>
    </row>
    <row r="70" spans="1:98" s="435" customFormat="1" ht="48.75" customHeight="1" x14ac:dyDescent="0.3">
      <c r="A70" s="457"/>
      <c r="B70" s="458"/>
      <c r="C70" s="459"/>
      <c r="D70" s="460"/>
      <c r="E70" s="461"/>
      <c r="F70" s="462"/>
      <c r="G70" s="462"/>
      <c r="H70" s="462"/>
      <c r="I70" s="463"/>
      <c r="J70" s="462"/>
      <c r="K70" s="462"/>
      <c r="L70" s="462"/>
      <c r="M70" s="462"/>
      <c r="N70" s="464"/>
      <c r="O70" s="465"/>
      <c r="P70" s="464"/>
      <c r="Q70" s="466"/>
      <c r="R70" s="462"/>
      <c r="S70" s="462"/>
      <c r="T70" s="467"/>
      <c r="U70" s="426"/>
      <c r="V70" s="468">
        <v>10</v>
      </c>
      <c r="W70" s="469" t="s">
        <v>201</v>
      </c>
      <c r="X70" s="470" t="s">
        <v>191</v>
      </c>
      <c r="Y70" s="470">
        <v>46021</v>
      </c>
      <c r="Z70" s="471" t="s">
        <v>192</v>
      </c>
      <c r="AA70" s="472">
        <v>0</v>
      </c>
      <c r="AB70" s="472"/>
      <c r="AC70" s="472"/>
      <c r="AD70" s="473"/>
      <c r="AE70" s="474"/>
      <c r="AF70" s="495">
        <v>450200100</v>
      </c>
      <c r="AG70" s="496" t="s">
        <v>202</v>
      </c>
      <c r="AH70" s="496" t="s">
        <v>160</v>
      </c>
      <c r="AI70" s="497" t="s">
        <v>157</v>
      </c>
      <c r="AJ70" s="498">
        <v>8</v>
      </c>
      <c r="AK70" s="499">
        <v>0</v>
      </c>
      <c r="AL70" s="500"/>
      <c r="AM70" s="500"/>
      <c r="AN70" s="501"/>
      <c r="AO70" s="300"/>
      <c r="AP70" s="482"/>
      <c r="AQ70" s="483"/>
      <c r="AR70" s="445"/>
      <c r="AS70" s="484"/>
      <c r="AT70" s="485"/>
      <c r="AU70" s="485"/>
      <c r="AV70" s="485"/>
      <c r="AW70" s="486"/>
      <c r="AX70" s="486"/>
      <c r="AY70" s="486"/>
      <c r="AZ70" s="486"/>
      <c r="BA70" s="487"/>
      <c r="BB70" s="487"/>
      <c r="BC70" s="487"/>
      <c r="BD70" s="487"/>
      <c r="BE70" s="488"/>
      <c r="BF70" s="488"/>
      <c r="BG70" s="487"/>
      <c r="BH70" s="487"/>
      <c r="BI70" s="487"/>
      <c r="BJ70" s="487"/>
      <c r="BK70" s="487"/>
      <c r="BL70" s="487"/>
      <c r="BM70" s="487"/>
      <c r="BN70" s="487"/>
      <c r="BO70" s="487"/>
      <c r="BP70" s="487"/>
      <c r="BQ70" s="487"/>
      <c r="BR70" s="487"/>
      <c r="BS70" s="489"/>
      <c r="BT70" s="489"/>
      <c r="BU70" s="489"/>
      <c r="BV70" s="489"/>
      <c r="BW70" s="489"/>
      <c r="BX70" s="489"/>
      <c r="BY70" s="489"/>
      <c r="BZ70" s="489"/>
      <c r="CA70" s="490"/>
      <c r="CB70" s="300"/>
      <c r="CC70" s="491"/>
      <c r="CD70" s="492"/>
      <c r="CE70" s="492"/>
      <c r="CF70" s="493"/>
      <c r="CG70" s="494"/>
      <c r="CH70" s="300"/>
      <c r="CI70" s="300"/>
      <c r="CJ70" s="300"/>
      <c r="CK70" s="300"/>
      <c r="CL70" s="300"/>
      <c r="CM70" s="300"/>
      <c r="CN70" s="300"/>
      <c r="CO70" s="300"/>
      <c r="CP70" s="300"/>
      <c r="CQ70" s="300"/>
      <c r="CR70" s="300"/>
      <c r="CS70" s="300"/>
      <c r="CT70" s="300"/>
    </row>
    <row r="71" spans="1:98" s="435" customFormat="1" ht="72.75" customHeight="1" thickBot="1" x14ac:dyDescent="0.35">
      <c r="A71" s="505"/>
      <c r="B71" s="506"/>
      <c r="C71" s="507"/>
      <c r="D71" s="508"/>
      <c r="E71" s="509"/>
      <c r="F71" s="510"/>
      <c r="G71" s="510"/>
      <c r="H71" s="510"/>
      <c r="I71" s="511"/>
      <c r="J71" s="510"/>
      <c r="K71" s="510"/>
      <c r="L71" s="510"/>
      <c r="M71" s="510"/>
      <c r="N71" s="512"/>
      <c r="O71" s="513"/>
      <c r="P71" s="512"/>
      <c r="Q71" s="514"/>
      <c r="R71" s="510"/>
      <c r="S71" s="510"/>
      <c r="T71" s="515"/>
      <c r="U71" s="426"/>
      <c r="V71" s="516">
        <v>11</v>
      </c>
      <c r="W71" s="517" t="s">
        <v>203</v>
      </c>
      <c r="X71" s="518" t="s">
        <v>191</v>
      </c>
      <c r="Y71" s="518">
        <v>46021</v>
      </c>
      <c r="Z71" s="519" t="s">
        <v>192</v>
      </c>
      <c r="AA71" s="520">
        <v>0</v>
      </c>
      <c r="AB71" s="520"/>
      <c r="AC71" s="520"/>
      <c r="AD71" s="521"/>
      <c r="AE71" s="474"/>
      <c r="AF71" s="522"/>
      <c r="AG71" s="523"/>
      <c r="AH71" s="523"/>
      <c r="AI71" s="524"/>
      <c r="AJ71" s="525"/>
      <c r="AK71" s="526"/>
      <c r="AL71" s="527"/>
      <c r="AM71" s="527"/>
      <c r="AN71" s="528"/>
      <c r="AO71" s="529"/>
      <c r="AP71" s="530"/>
      <c r="AQ71" s="531"/>
      <c r="AR71" s="445"/>
      <c r="AS71" s="532" t="e">
        <f t="shared" ref="AS71:BD72" si="14">#N/A</f>
        <v>#N/A</v>
      </c>
      <c r="AT71" s="533" t="e">
        <f t="shared" si="14"/>
        <v>#N/A</v>
      </c>
      <c r="AU71" s="533" t="e">
        <f t="shared" si="14"/>
        <v>#N/A</v>
      </c>
      <c r="AV71" s="533" t="e">
        <f t="shared" si="14"/>
        <v>#N/A</v>
      </c>
      <c r="AW71" s="534" t="e">
        <f t="shared" si="14"/>
        <v>#N/A</v>
      </c>
      <c r="AX71" s="534" t="e">
        <f t="shared" si="14"/>
        <v>#N/A</v>
      </c>
      <c r="AY71" s="534" t="e">
        <f t="shared" si="14"/>
        <v>#N/A</v>
      </c>
      <c r="AZ71" s="534" t="e">
        <f t="shared" si="14"/>
        <v>#N/A</v>
      </c>
      <c r="BA71" s="535" t="e">
        <f t="shared" si="14"/>
        <v>#N/A</v>
      </c>
      <c r="BB71" s="535" t="e">
        <f t="shared" si="14"/>
        <v>#N/A</v>
      </c>
      <c r="BC71" s="535" t="e">
        <f t="shared" si="14"/>
        <v>#N/A</v>
      </c>
      <c r="BD71" s="535" t="e">
        <f t="shared" si="14"/>
        <v>#N/A</v>
      </c>
      <c r="BE71" s="536">
        <v>0.2</v>
      </c>
      <c r="BF71" s="536">
        <v>0.8</v>
      </c>
      <c r="BG71" s="535" t="e">
        <f t="shared" ref="BG71:BI72" si="15">#N/A</f>
        <v>#N/A</v>
      </c>
      <c r="BH71" s="535" t="e">
        <f t="shared" si="15"/>
        <v>#N/A</v>
      </c>
      <c r="BI71" s="535" t="e">
        <f t="shared" si="15"/>
        <v>#N/A</v>
      </c>
      <c r="BJ71" s="535" t="e">
        <f t="shared" ref="BJ71:BK72" si="16">+AZ71*BE71</f>
        <v>#N/A</v>
      </c>
      <c r="BK71" s="535" t="e">
        <f t="shared" si="16"/>
        <v>#N/A</v>
      </c>
      <c r="BL71" s="535" t="e">
        <f t="shared" ref="BL71:BN72" si="17">#N/A</f>
        <v>#N/A</v>
      </c>
      <c r="BM71" s="535" t="e">
        <f t="shared" si="17"/>
        <v>#N/A</v>
      </c>
      <c r="BN71" s="535" t="e">
        <f t="shared" si="17"/>
        <v>#N/A</v>
      </c>
      <c r="BO71" s="535" t="e">
        <f t="shared" ref="BO71:BR72" si="18">+BG71+BK71</f>
        <v>#N/A</v>
      </c>
      <c r="BP71" s="535" t="e">
        <f t="shared" si="18"/>
        <v>#N/A</v>
      </c>
      <c r="BQ71" s="535" t="e">
        <f t="shared" si="18"/>
        <v>#N/A</v>
      </c>
      <c r="BR71" s="535" t="e">
        <f t="shared" si="18"/>
        <v>#N/A</v>
      </c>
      <c r="BS71" s="537"/>
      <c r="BT71" s="537"/>
      <c r="BU71" s="537"/>
      <c r="BV71" s="537"/>
      <c r="BW71" s="537"/>
      <c r="BX71" s="537"/>
      <c r="BY71" s="537"/>
      <c r="BZ71" s="537"/>
      <c r="CA71" s="538"/>
      <c r="CB71" s="300"/>
      <c r="CC71" s="539"/>
      <c r="CD71" s="489"/>
      <c r="CE71" s="489"/>
      <c r="CF71" s="540"/>
      <c r="CG71" s="494"/>
      <c r="CH71" s="300"/>
      <c r="CI71" s="300"/>
      <c r="CJ71" s="300"/>
      <c r="CK71" s="300"/>
      <c r="CL71" s="300"/>
      <c r="CM71" s="300"/>
      <c r="CN71" s="300"/>
      <c r="CO71" s="300"/>
      <c r="CP71" s="300"/>
      <c r="CQ71" s="300"/>
      <c r="CR71" s="300"/>
      <c r="CS71" s="300"/>
      <c r="CT71" s="300"/>
    </row>
    <row r="72" spans="1:98" ht="53.25" customHeight="1" x14ac:dyDescent="0.3">
      <c r="A72" s="219">
        <v>5</v>
      </c>
      <c r="B72" s="220" t="s">
        <v>204</v>
      </c>
      <c r="C72" s="541"/>
      <c r="D72" s="542" t="s">
        <v>205</v>
      </c>
      <c r="E72" s="543"/>
      <c r="F72" s="222" t="s">
        <v>81</v>
      </c>
      <c r="G72" s="544">
        <v>400</v>
      </c>
      <c r="H72" s="225" t="s">
        <v>206</v>
      </c>
      <c r="I72" s="545">
        <v>0</v>
      </c>
      <c r="J72" s="225"/>
      <c r="K72" s="225"/>
      <c r="L72" s="225"/>
      <c r="M72" s="225"/>
      <c r="N72" s="546">
        <v>2721514207</v>
      </c>
      <c r="O72" s="222" t="s">
        <v>91</v>
      </c>
      <c r="P72" s="546">
        <f>+N72</f>
        <v>2721514207</v>
      </c>
      <c r="Q72" s="547">
        <v>0</v>
      </c>
      <c r="R72" s="546"/>
      <c r="S72" s="546"/>
      <c r="T72" s="548"/>
      <c r="U72" s="549"/>
      <c r="V72" s="550">
        <v>1</v>
      </c>
      <c r="W72" s="551" t="s">
        <v>92</v>
      </c>
      <c r="X72" s="552">
        <v>45717</v>
      </c>
      <c r="Y72" s="552">
        <v>45777</v>
      </c>
      <c r="Z72" s="553" t="s">
        <v>207</v>
      </c>
      <c r="AA72" s="554">
        <v>1</v>
      </c>
      <c r="AB72" s="236"/>
      <c r="AC72" s="236"/>
      <c r="AD72" s="238"/>
      <c r="AE72" s="355"/>
      <c r="AF72" s="555" t="s">
        <v>208</v>
      </c>
      <c r="AG72" s="556" t="s">
        <v>209</v>
      </c>
      <c r="AH72" s="556" t="s">
        <v>210</v>
      </c>
      <c r="AI72" s="225" t="s">
        <v>73</v>
      </c>
      <c r="AJ72" s="557">
        <v>1</v>
      </c>
      <c r="AK72" s="558">
        <v>0</v>
      </c>
      <c r="AL72" s="559"/>
      <c r="AM72" s="559"/>
      <c r="AN72" s="560"/>
      <c r="AO72" s="561"/>
      <c r="AP72" s="347" t="s">
        <v>97</v>
      </c>
      <c r="AQ72" s="348" t="s">
        <v>75</v>
      </c>
      <c r="AR72" s="148"/>
      <c r="AS72" s="267" t="e">
        <f t="shared" si="14"/>
        <v>#N/A</v>
      </c>
      <c r="AT72" s="268" t="e">
        <f t="shared" si="14"/>
        <v>#N/A</v>
      </c>
      <c r="AU72" s="268" t="e">
        <f t="shared" si="14"/>
        <v>#N/A</v>
      </c>
      <c r="AV72" s="268" t="e">
        <f t="shared" si="14"/>
        <v>#N/A</v>
      </c>
      <c r="AW72" s="269" t="e">
        <f t="shared" si="14"/>
        <v>#N/A</v>
      </c>
      <c r="AX72" s="269" t="e">
        <f t="shared" si="14"/>
        <v>#N/A</v>
      </c>
      <c r="AY72" s="269" t="e">
        <f t="shared" si="14"/>
        <v>#N/A</v>
      </c>
      <c r="AZ72" s="269" t="e">
        <f t="shared" si="14"/>
        <v>#N/A</v>
      </c>
      <c r="BA72" s="270" t="e">
        <f t="shared" si="14"/>
        <v>#N/A</v>
      </c>
      <c r="BB72" s="270" t="e">
        <f t="shared" si="14"/>
        <v>#N/A</v>
      </c>
      <c r="BC72" s="270" t="e">
        <f t="shared" si="14"/>
        <v>#N/A</v>
      </c>
      <c r="BD72" s="270" t="e">
        <f t="shared" si="14"/>
        <v>#N/A</v>
      </c>
      <c r="BE72" s="271">
        <v>0.2</v>
      </c>
      <c r="BF72" s="271">
        <v>0.8</v>
      </c>
      <c r="BG72" s="270" t="e">
        <f t="shared" si="15"/>
        <v>#N/A</v>
      </c>
      <c r="BH72" s="270" t="e">
        <f t="shared" si="15"/>
        <v>#N/A</v>
      </c>
      <c r="BI72" s="270" t="e">
        <f t="shared" si="15"/>
        <v>#N/A</v>
      </c>
      <c r="BJ72" s="270" t="e">
        <f t="shared" si="16"/>
        <v>#N/A</v>
      </c>
      <c r="BK72" s="270" t="e">
        <f t="shared" si="16"/>
        <v>#N/A</v>
      </c>
      <c r="BL72" s="270" t="e">
        <f t="shared" si="17"/>
        <v>#N/A</v>
      </c>
      <c r="BM72" s="270" t="e">
        <f t="shared" si="17"/>
        <v>#N/A</v>
      </c>
      <c r="BN72" s="270" t="e">
        <f t="shared" si="17"/>
        <v>#N/A</v>
      </c>
      <c r="BO72" s="270" t="e">
        <f t="shared" si="18"/>
        <v>#N/A</v>
      </c>
      <c r="BP72" s="247" t="e">
        <f t="shared" si="18"/>
        <v>#N/A</v>
      </c>
      <c r="BQ72" s="247" t="e">
        <f t="shared" si="18"/>
        <v>#N/A</v>
      </c>
      <c r="BR72" s="247" t="e">
        <f t="shared" si="18"/>
        <v>#N/A</v>
      </c>
      <c r="BS72" s="152" t="e">
        <f>AVERAGEIF(BO72:BO83,"&lt;&gt;#¡DIV/0!")</f>
        <v>#N/A</v>
      </c>
      <c r="BT72" s="152" t="e">
        <f>AVERAGEIF(BP72:BP83,"&lt;&gt;#¡DIV/0!")</f>
        <v>#N/A</v>
      </c>
      <c r="BU72" s="152" t="e">
        <f>AVERAGEIF(BQ72:BQ83,"&lt;&gt;#¡DIV/0!")</f>
        <v>#N/A</v>
      </c>
      <c r="BV72" s="152" t="e">
        <f>AVERAGEIF(BR72:BR83,"&lt;&gt;#¡DIV/0!")</f>
        <v>#N/A</v>
      </c>
      <c r="BW72" s="249" t="e">
        <f>+C72*BS72</f>
        <v>#N/A</v>
      </c>
      <c r="BX72" s="249" t="e">
        <f>+C72*BT72</f>
        <v>#N/A</v>
      </c>
      <c r="BY72" s="249" t="e">
        <f>+C72*BU72</f>
        <v>#N/A</v>
      </c>
      <c r="BZ72" s="249" t="e">
        <f>+C72*BV72</f>
        <v>#N/A</v>
      </c>
      <c r="CA72" s="272" t="e">
        <f>SUM(BW72:BZ83)</f>
        <v>#N/A</v>
      </c>
      <c r="CB72" s="6"/>
      <c r="CC72" s="251">
        <f t="shared" ref="CC72:CF72" si="19">+Q72/$N$72</f>
        <v>0</v>
      </c>
      <c r="CD72" s="252">
        <f t="shared" si="19"/>
        <v>0</v>
      </c>
      <c r="CE72" s="252">
        <f t="shared" si="19"/>
        <v>0</v>
      </c>
      <c r="CF72" s="562">
        <f t="shared" si="19"/>
        <v>0</v>
      </c>
      <c r="CG72" s="563">
        <f>AVERAGE(CC72:CF83)</f>
        <v>0</v>
      </c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</row>
    <row r="73" spans="1:98" ht="53.25" customHeight="1" x14ac:dyDescent="0.3">
      <c r="A73" s="253"/>
      <c r="B73" s="158"/>
      <c r="C73" s="185"/>
      <c r="D73" s="564"/>
      <c r="E73" s="565"/>
      <c r="F73" s="255"/>
      <c r="G73" s="566"/>
      <c r="H73" s="121"/>
      <c r="I73" s="121"/>
      <c r="J73" s="121"/>
      <c r="K73" s="121"/>
      <c r="L73" s="121"/>
      <c r="M73" s="121"/>
      <c r="N73" s="128"/>
      <c r="O73" s="255"/>
      <c r="P73" s="128"/>
      <c r="Q73" s="567"/>
      <c r="R73" s="128"/>
      <c r="S73" s="128"/>
      <c r="T73" s="568"/>
      <c r="U73" s="549"/>
      <c r="V73" s="569">
        <v>2</v>
      </c>
      <c r="W73" s="133" t="s">
        <v>69</v>
      </c>
      <c r="X73" s="134">
        <v>45778</v>
      </c>
      <c r="Y73" s="134">
        <v>45807</v>
      </c>
      <c r="Z73" s="135" t="s">
        <v>207</v>
      </c>
      <c r="AA73" s="570">
        <v>0</v>
      </c>
      <c r="AB73" s="136"/>
      <c r="AC73" s="136"/>
      <c r="AD73" s="261"/>
      <c r="AE73" s="355"/>
      <c r="AF73" s="571"/>
      <c r="AG73" s="572"/>
      <c r="AH73" s="572"/>
      <c r="AI73" s="121"/>
      <c r="AJ73" s="275"/>
      <c r="AK73" s="146"/>
      <c r="AL73" s="265"/>
      <c r="AM73" s="265"/>
      <c r="AN73" s="573"/>
      <c r="AO73" s="561"/>
      <c r="AP73" s="361"/>
      <c r="AQ73" s="362"/>
      <c r="AR73" s="148"/>
      <c r="AS73" s="149"/>
      <c r="AT73" s="150"/>
      <c r="AU73" s="150"/>
      <c r="AV73" s="150"/>
      <c r="AW73" s="151"/>
      <c r="AX73" s="151"/>
      <c r="AY73" s="151"/>
      <c r="AZ73" s="151"/>
      <c r="BA73" s="152"/>
      <c r="BB73" s="152"/>
      <c r="BC73" s="152"/>
      <c r="BD73" s="152"/>
      <c r="BE73" s="153"/>
      <c r="BF73" s="153"/>
      <c r="BG73" s="152"/>
      <c r="BH73" s="152"/>
      <c r="BI73" s="152"/>
      <c r="BJ73" s="152"/>
      <c r="BK73" s="152"/>
      <c r="BL73" s="152"/>
      <c r="BM73" s="152"/>
      <c r="BN73" s="152"/>
      <c r="BO73" s="152"/>
      <c r="BP73" s="270"/>
      <c r="BQ73" s="270"/>
      <c r="BR73" s="270"/>
      <c r="BS73" s="152"/>
      <c r="BT73" s="152"/>
      <c r="BU73" s="152"/>
      <c r="BV73" s="152"/>
      <c r="BW73" s="152"/>
      <c r="BX73" s="152"/>
      <c r="BY73" s="152"/>
      <c r="BZ73" s="152"/>
      <c r="CA73" s="272"/>
      <c r="CB73" s="6"/>
      <c r="CC73" s="273"/>
      <c r="CD73" s="274"/>
      <c r="CE73" s="274"/>
      <c r="CF73" s="574"/>
      <c r="CG73" s="17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</row>
    <row r="74" spans="1:98" ht="53.25" customHeight="1" x14ac:dyDescent="0.3">
      <c r="A74" s="253"/>
      <c r="B74" s="158"/>
      <c r="C74" s="185"/>
      <c r="D74" s="564"/>
      <c r="E74" s="565"/>
      <c r="F74" s="255"/>
      <c r="G74" s="566"/>
      <c r="H74" s="121"/>
      <c r="I74" s="121"/>
      <c r="J74" s="121"/>
      <c r="K74" s="121"/>
      <c r="L74" s="121"/>
      <c r="M74" s="121"/>
      <c r="N74" s="128"/>
      <c r="O74" s="255"/>
      <c r="P74" s="128"/>
      <c r="Q74" s="567"/>
      <c r="R74" s="128"/>
      <c r="S74" s="128"/>
      <c r="T74" s="568"/>
      <c r="U74" s="549"/>
      <c r="V74" s="575">
        <v>3</v>
      </c>
      <c r="W74" s="133" t="s">
        <v>211</v>
      </c>
      <c r="X74" s="134">
        <v>45809</v>
      </c>
      <c r="Y74" s="134">
        <v>46021</v>
      </c>
      <c r="Z74" s="135" t="s">
        <v>207</v>
      </c>
      <c r="AA74" s="570">
        <v>0</v>
      </c>
      <c r="AB74" s="136"/>
      <c r="AC74" s="136"/>
      <c r="AD74" s="261"/>
      <c r="AE74" s="355"/>
      <c r="AF74" s="571"/>
      <c r="AG74" s="572"/>
      <c r="AH74" s="572"/>
      <c r="AI74" s="121"/>
      <c r="AJ74" s="275"/>
      <c r="AK74" s="146"/>
      <c r="AL74" s="265"/>
      <c r="AM74" s="265"/>
      <c r="AN74" s="573"/>
      <c r="AO74" s="561"/>
      <c r="AP74" s="361"/>
      <c r="AQ74" s="362"/>
      <c r="AR74" s="148"/>
      <c r="AS74" s="149"/>
      <c r="AT74" s="150"/>
      <c r="AU74" s="150"/>
      <c r="AV74" s="150"/>
      <c r="AW74" s="151"/>
      <c r="AX74" s="151"/>
      <c r="AY74" s="151"/>
      <c r="AZ74" s="151"/>
      <c r="BA74" s="152"/>
      <c r="BB74" s="152"/>
      <c r="BC74" s="152"/>
      <c r="BD74" s="152"/>
      <c r="BE74" s="153"/>
      <c r="BF74" s="153"/>
      <c r="BG74" s="152"/>
      <c r="BH74" s="152"/>
      <c r="BI74" s="152"/>
      <c r="BJ74" s="152"/>
      <c r="BK74" s="152"/>
      <c r="BL74" s="152"/>
      <c r="BM74" s="152"/>
      <c r="BN74" s="152"/>
      <c r="BO74" s="152"/>
      <c r="BP74" s="270"/>
      <c r="BQ74" s="270"/>
      <c r="BR74" s="270"/>
      <c r="BS74" s="152"/>
      <c r="BT74" s="152"/>
      <c r="BU74" s="152"/>
      <c r="BV74" s="152"/>
      <c r="BW74" s="152"/>
      <c r="BX74" s="152"/>
      <c r="BY74" s="152"/>
      <c r="BZ74" s="152"/>
      <c r="CA74" s="272"/>
      <c r="CB74" s="6"/>
      <c r="CC74" s="273"/>
      <c r="CD74" s="274"/>
      <c r="CE74" s="274"/>
      <c r="CF74" s="574"/>
      <c r="CG74" s="17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</row>
    <row r="75" spans="1:98" ht="58.5" customHeight="1" thickBot="1" x14ac:dyDescent="0.35">
      <c r="A75" s="302"/>
      <c r="B75" s="303"/>
      <c r="C75" s="214"/>
      <c r="D75" s="576"/>
      <c r="E75" s="577"/>
      <c r="F75" s="305"/>
      <c r="G75" s="578"/>
      <c r="H75" s="307"/>
      <c r="I75" s="307"/>
      <c r="J75" s="307"/>
      <c r="K75" s="307"/>
      <c r="L75" s="307"/>
      <c r="M75" s="307"/>
      <c r="N75" s="199"/>
      <c r="O75" s="305"/>
      <c r="P75" s="199"/>
      <c r="Q75" s="579"/>
      <c r="R75" s="199"/>
      <c r="S75" s="199"/>
      <c r="T75" s="580"/>
      <c r="U75" s="549"/>
      <c r="V75" s="312">
        <v>4</v>
      </c>
      <c r="W75" s="313" t="s">
        <v>212</v>
      </c>
      <c r="X75" s="314">
        <v>45809</v>
      </c>
      <c r="Y75" s="314">
        <v>46021</v>
      </c>
      <c r="Z75" s="315" t="s">
        <v>207</v>
      </c>
      <c r="AA75" s="208">
        <v>0</v>
      </c>
      <c r="AB75" s="317"/>
      <c r="AC75" s="317"/>
      <c r="AD75" s="318"/>
      <c r="AE75" s="355"/>
      <c r="AF75" s="581"/>
      <c r="AG75" s="582"/>
      <c r="AH75" s="582"/>
      <c r="AI75" s="307"/>
      <c r="AJ75" s="583"/>
      <c r="AK75" s="217"/>
      <c r="AL75" s="584"/>
      <c r="AM75" s="584"/>
      <c r="AN75" s="585"/>
      <c r="AO75" s="561"/>
      <c r="AP75" s="413"/>
      <c r="AQ75" s="414"/>
      <c r="AR75" s="148"/>
      <c r="AS75" s="149"/>
      <c r="AT75" s="150"/>
      <c r="AU75" s="150"/>
      <c r="AV75" s="150"/>
      <c r="AW75" s="151"/>
      <c r="AX75" s="151"/>
      <c r="AY75" s="151"/>
      <c r="AZ75" s="151"/>
      <c r="BA75" s="152"/>
      <c r="BB75" s="152"/>
      <c r="BC75" s="152"/>
      <c r="BD75" s="152"/>
      <c r="BE75" s="153"/>
      <c r="BF75" s="153"/>
      <c r="BG75" s="152"/>
      <c r="BH75" s="152"/>
      <c r="BI75" s="152"/>
      <c r="BJ75" s="152"/>
      <c r="BK75" s="152"/>
      <c r="BL75" s="152"/>
      <c r="BM75" s="152"/>
      <c r="BN75" s="152"/>
      <c r="BO75" s="152"/>
      <c r="BP75" s="270"/>
      <c r="BQ75" s="270"/>
      <c r="BR75" s="270"/>
      <c r="BS75" s="152"/>
      <c r="BT75" s="152"/>
      <c r="BU75" s="152"/>
      <c r="BV75" s="152"/>
      <c r="BW75" s="152"/>
      <c r="BX75" s="152"/>
      <c r="BY75" s="152"/>
      <c r="BZ75" s="152"/>
      <c r="CA75" s="272"/>
      <c r="CB75" s="6"/>
      <c r="CC75" s="273"/>
      <c r="CD75" s="274"/>
      <c r="CE75" s="274"/>
      <c r="CF75" s="574"/>
      <c r="CG75" s="17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</row>
    <row r="76" spans="1:98" ht="65.25" customHeight="1" x14ac:dyDescent="0.3">
      <c r="A76" s="586">
        <v>6</v>
      </c>
      <c r="B76" s="220" t="s">
        <v>213</v>
      </c>
      <c r="C76" s="541"/>
      <c r="D76" s="542" t="s">
        <v>214</v>
      </c>
      <c r="E76" s="543"/>
      <c r="F76" s="335" t="s">
        <v>81</v>
      </c>
      <c r="G76" s="587">
        <v>400</v>
      </c>
      <c r="H76" s="224" t="s">
        <v>215</v>
      </c>
      <c r="I76" s="588">
        <v>0</v>
      </c>
      <c r="J76" s="224"/>
      <c r="K76" s="224"/>
      <c r="L76" s="224"/>
      <c r="M76" s="230"/>
      <c r="N76" s="589">
        <v>4594229288</v>
      </c>
      <c r="O76" s="335" t="s">
        <v>91</v>
      </c>
      <c r="P76" s="589">
        <v>4594229288</v>
      </c>
      <c r="Q76" s="229">
        <v>0</v>
      </c>
      <c r="R76" s="230"/>
      <c r="S76" s="230"/>
      <c r="T76" s="548"/>
      <c r="U76" s="549"/>
      <c r="V76" s="550">
        <v>1</v>
      </c>
      <c r="W76" s="551" t="s">
        <v>92</v>
      </c>
      <c r="X76" s="552">
        <v>45717</v>
      </c>
      <c r="Y76" s="552">
        <v>45777</v>
      </c>
      <c r="Z76" s="553" t="s">
        <v>207</v>
      </c>
      <c r="AA76" s="554">
        <v>1</v>
      </c>
      <c r="AB76" s="236"/>
      <c r="AC76" s="236"/>
      <c r="AD76" s="238"/>
      <c r="AE76" s="355"/>
      <c r="AF76" s="555" t="s">
        <v>208</v>
      </c>
      <c r="AG76" s="556" t="s">
        <v>209</v>
      </c>
      <c r="AH76" s="556" t="s">
        <v>210</v>
      </c>
      <c r="AI76" s="225" t="s">
        <v>73</v>
      </c>
      <c r="AJ76" s="557">
        <v>1</v>
      </c>
      <c r="AK76" s="558">
        <v>0</v>
      </c>
      <c r="AL76" s="559"/>
      <c r="AM76" s="559"/>
      <c r="AN76" s="560"/>
      <c r="AO76" s="561"/>
      <c r="AP76" s="347" t="s">
        <v>97</v>
      </c>
      <c r="AQ76" s="348" t="s">
        <v>75</v>
      </c>
      <c r="AR76" s="148"/>
      <c r="AS76" s="149"/>
      <c r="AT76" s="150"/>
      <c r="AU76" s="150"/>
      <c r="AV76" s="150"/>
      <c r="AW76" s="151"/>
      <c r="AX76" s="151"/>
      <c r="AY76" s="151"/>
      <c r="AZ76" s="151"/>
      <c r="BA76" s="152"/>
      <c r="BB76" s="152"/>
      <c r="BC76" s="152"/>
      <c r="BD76" s="152"/>
      <c r="BE76" s="153"/>
      <c r="BF76" s="153"/>
      <c r="BG76" s="152"/>
      <c r="BH76" s="152"/>
      <c r="BI76" s="152"/>
      <c r="BJ76" s="152"/>
      <c r="BK76" s="152"/>
      <c r="BL76" s="152"/>
      <c r="BM76" s="152"/>
      <c r="BN76" s="152"/>
      <c r="BO76" s="152"/>
      <c r="BP76" s="270"/>
      <c r="BQ76" s="270"/>
      <c r="BR76" s="270"/>
      <c r="BS76" s="152"/>
      <c r="BT76" s="152"/>
      <c r="BU76" s="152"/>
      <c r="BV76" s="152"/>
      <c r="BW76" s="152"/>
      <c r="BX76" s="152"/>
      <c r="BY76" s="152"/>
      <c r="BZ76" s="152"/>
      <c r="CA76" s="272"/>
      <c r="CB76" s="6"/>
      <c r="CC76" s="273"/>
      <c r="CD76" s="274"/>
      <c r="CE76" s="274"/>
      <c r="CF76" s="574"/>
      <c r="CG76" s="17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</row>
    <row r="77" spans="1:98" ht="65.25" customHeight="1" x14ac:dyDescent="0.3">
      <c r="A77" s="590"/>
      <c r="B77" s="158"/>
      <c r="C77" s="185"/>
      <c r="D77" s="564"/>
      <c r="E77" s="565"/>
      <c r="F77" s="331"/>
      <c r="G77" s="591"/>
      <c r="H77" s="170"/>
      <c r="I77" s="170"/>
      <c r="J77" s="170"/>
      <c r="K77" s="170"/>
      <c r="L77" s="170"/>
      <c r="M77" s="165"/>
      <c r="N77" s="592"/>
      <c r="O77" s="331"/>
      <c r="P77" s="592"/>
      <c r="Q77" s="260"/>
      <c r="R77" s="165"/>
      <c r="S77" s="165"/>
      <c r="T77" s="568"/>
      <c r="U77" s="549"/>
      <c r="V77" s="575">
        <v>2</v>
      </c>
      <c r="W77" s="133" t="s">
        <v>69</v>
      </c>
      <c r="X77" s="134">
        <v>45778</v>
      </c>
      <c r="Y77" s="134">
        <v>45807</v>
      </c>
      <c r="Z77" s="135" t="s">
        <v>207</v>
      </c>
      <c r="AA77" s="570">
        <v>0</v>
      </c>
      <c r="AB77" s="136"/>
      <c r="AC77" s="136"/>
      <c r="AD77" s="261"/>
      <c r="AE77" s="355"/>
      <c r="AF77" s="571"/>
      <c r="AG77" s="572"/>
      <c r="AH77" s="572"/>
      <c r="AI77" s="121"/>
      <c r="AJ77" s="275"/>
      <c r="AK77" s="146"/>
      <c r="AL77" s="265"/>
      <c r="AM77" s="265"/>
      <c r="AN77" s="573"/>
      <c r="AO77" s="561"/>
      <c r="AP77" s="361"/>
      <c r="AQ77" s="362"/>
      <c r="AR77" s="148"/>
      <c r="AS77" s="149"/>
      <c r="AT77" s="150"/>
      <c r="AU77" s="150"/>
      <c r="AV77" s="150"/>
      <c r="AW77" s="151"/>
      <c r="AX77" s="151"/>
      <c r="AY77" s="151"/>
      <c r="AZ77" s="151"/>
      <c r="BA77" s="152"/>
      <c r="BB77" s="152"/>
      <c r="BC77" s="152"/>
      <c r="BD77" s="152"/>
      <c r="BE77" s="153"/>
      <c r="BF77" s="153"/>
      <c r="BG77" s="152"/>
      <c r="BH77" s="152"/>
      <c r="BI77" s="152"/>
      <c r="BJ77" s="152"/>
      <c r="BK77" s="152"/>
      <c r="BL77" s="152"/>
      <c r="BM77" s="152"/>
      <c r="BN77" s="152"/>
      <c r="BO77" s="152"/>
      <c r="BP77" s="270"/>
      <c r="BQ77" s="270"/>
      <c r="BR77" s="270"/>
      <c r="BS77" s="152"/>
      <c r="BT77" s="152"/>
      <c r="BU77" s="152"/>
      <c r="BV77" s="152"/>
      <c r="BW77" s="152"/>
      <c r="BX77" s="152"/>
      <c r="BY77" s="152"/>
      <c r="BZ77" s="152"/>
      <c r="CA77" s="272"/>
      <c r="CB77" s="6"/>
      <c r="CC77" s="273"/>
      <c r="CD77" s="274"/>
      <c r="CE77" s="274"/>
      <c r="CF77" s="574"/>
      <c r="CG77" s="17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</row>
    <row r="78" spans="1:98" ht="65.25" customHeight="1" x14ac:dyDescent="0.3">
      <c r="A78" s="590"/>
      <c r="B78" s="158"/>
      <c r="C78" s="185"/>
      <c r="D78" s="564"/>
      <c r="E78" s="565"/>
      <c r="F78" s="331"/>
      <c r="G78" s="591"/>
      <c r="H78" s="170"/>
      <c r="I78" s="170"/>
      <c r="J78" s="170"/>
      <c r="K78" s="170"/>
      <c r="L78" s="170"/>
      <c r="M78" s="165"/>
      <c r="N78" s="592"/>
      <c r="O78" s="331"/>
      <c r="P78" s="592"/>
      <c r="Q78" s="260"/>
      <c r="R78" s="165"/>
      <c r="S78" s="165"/>
      <c r="T78" s="568"/>
      <c r="U78" s="549"/>
      <c r="V78" s="575">
        <v>3</v>
      </c>
      <c r="W78" s="133" t="s">
        <v>216</v>
      </c>
      <c r="X78" s="134">
        <v>45809</v>
      </c>
      <c r="Y78" s="134">
        <v>46021</v>
      </c>
      <c r="Z78" s="135" t="s">
        <v>207</v>
      </c>
      <c r="AA78" s="570">
        <v>0</v>
      </c>
      <c r="AB78" s="136"/>
      <c r="AC78" s="136"/>
      <c r="AD78" s="261"/>
      <c r="AE78" s="355"/>
      <c r="AF78" s="571"/>
      <c r="AG78" s="572"/>
      <c r="AH78" s="572"/>
      <c r="AI78" s="121"/>
      <c r="AJ78" s="275"/>
      <c r="AK78" s="146"/>
      <c r="AL78" s="265"/>
      <c r="AM78" s="265"/>
      <c r="AN78" s="573"/>
      <c r="AO78" s="561"/>
      <c r="AP78" s="361"/>
      <c r="AQ78" s="362"/>
      <c r="AR78" s="148"/>
      <c r="AS78" s="149"/>
      <c r="AT78" s="150"/>
      <c r="AU78" s="150"/>
      <c r="AV78" s="150"/>
      <c r="AW78" s="151"/>
      <c r="AX78" s="151"/>
      <c r="AY78" s="151"/>
      <c r="AZ78" s="151"/>
      <c r="BA78" s="152"/>
      <c r="BB78" s="152"/>
      <c r="BC78" s="152"/>
      <c r="BD78" s="152"/>
      <c r="BE78" s="153"/>
      <c r="BF78" s="153"/>
      <c r="BG78" s="152"/>
      <c r="BH78" s="152"/>
      <c r="BI78" s="152"/>
      <c r="BJ78" s="152"/>
      <c r="BK78" s="152"/>
      <c r="BL78" s="152"/>
      <c r="BM78" s="152"/>
      <c r="BN78" s="152"/>
      <c r="BO78" s="152"/>
      <c r="BP78" s="270"/>
      <c r="BQ78" s="270"/>
      <c r="BR78" s="270"/>
      <c r="BS78" s="152"/>
      <c r="BT78" s="152"/>
      <c r="BU78" s="152"/>
      <c r="BV78" s="152"/>
      <c r="BW78" s="152"/>
      <c r="BX78" s="152"/>
      <c r="BY78" s="152"/>
      <c r="BZ78" s="152"/>
      <c r="CA78" s="272"/>
      <c r="CB78" s="6"/>
      <c r="CC78" s="273"/>
      <c r="CD78" s="274"/>
      <c r="CE78" s="274"/>
      <c r="CF78" s="574"/>
      <c r="CG78" s="17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</row>
    <row r="79" spans="1:98" ht="65.25" customHeight="1" thickBot="1" x14ac:dyDescent="0.35">
      <c r="A79" s="593"/>
      <c r="B79" s="303"/>
      <c r="C79" s="214"/>
      <c r="D79" s="576"/>
      <c r="E79" s="577"/>
      <c r="F79" s="398"/>
      <c r="G79" s="594"/>
      <c r="H79" s="212"/>
      <c r="I79" s="212"/>
      <c r="J79" s="212"/>
      <c r="K79" s="212"/>
      <c r="L79" s="212"/>
      <c r="M79" s="200"/>
      <c r="N79" s="595"/>
      <c r="O79" s="398"/>
      <c r="P79" s="595"/>
      <c r="Q79" s="311"/>
      <c r="R79" s="200"/>
      <c r="S79" s="200"/>
      <c r="T79" s="580"/>
      <c r="U79" s="549"/>
      <c r="V79" s="312">
        <v>4</v>
      </c>
      <c r="W79" s="313" t="s">
        <v>217</v>
      </c>
      <c r="X79" s="314">
        <v>45809</v>
      </c>
      <c r="Y79" s="314">
        <v>46021</v>
      </c>
      <c r="Z79" s="315" t="s">
        <v>207</v>
      </c>
      <c r="AA79" s="208">
        <v>0</v>
      </c>
      <c r="AB79" s="317"/>
      <c r="AC79" s="317"/>
      <c r="AD79" s="318"/>
      <c r="AE79" s="355"/>
      <c r="AF79" s="581"/>
      <c r="AG79" s="582"/>
      <c r="AH79" s="582"/>
      <c r="AI79" s="307"/>
      <c r="AJ79" s="583"/>
      <c r="AK79" s="217"/>
      <c r="AL79" s="584"/>
      <c r="AM79" s="584"/>
      <c r="AN79" s="585"/>
      <c r="AO79" s="561"/>
      <c r="AP79" s="413"/>
      <c r="AQ79" s="414"/>
      <c r="AR79" s="148"/>
      <c r="AS79" s="149"/>
      <c r="AT79" s="150"/>
      <c r="AU79" s="150"/>
      <c r="AV79" s="150"/>
      <c r="AW79" s="151"/>
      <c r="AX79" s="151"/>
      <c r="AY79" s="151"/>
      <c r="AZ79" s="151"/>
      <c r="BA79" s="152"/>
      <c r="BB79" s="152"/>
      <c r="BC79" s="152"/>
      <c r="BD79" s="152"/>
      <c r="BE79" s="153"/>
      <c r="BF79" s="153"/>
      <c r="BG79" s="152"/>
      <c r="BH79" s="152"/>
      <c r="BI79" s="152"/>
      <c r="BJ79" s="152"/>
      <c r="BK79" s="152"/>
      <c r="BL79" s="152"/>
      <c r="BM79" s="152"/>
      <c r="BN79" s="152"/>
      <c r="BO79" s="152"/>
      <c r="BP79" s="270"/>
      <c r="BQ79" s="270"/>
      <c r="BR79" s="270"/>
      <c r="BS79" s="152"/>
      <c r="BT79" s="152"/>
      <c r="BU79" s="152"/>
      <c r="BV79" s="152"/>
      <c r="BW79" s="152"/>
      <c r="BX79" s="152"/>
      <c r="BY79" s="152"/>
      <c r="BZ79" s="152"/>
      <c r="CA79" s="272"/>
      <c r="CB79" s="6"/>
      <c r="CC79" s="273"/>
      <c r="CD79" s="274"/>
      <c r="CE79" s="274"/>
      <c r="CF79" s="574"/>
      <c r="CG79" s="17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</row>
    <row r="80" spans="1:98" ht="76.5" customHeight="1" x14ac:dyDescent="0.3">
      <c r="A80" s="596"/>
      <c r="B80" s="158" t="s">
        <v>218</v>
      </c>
      <c r="C80" s="185"/>
      <c r="D80" s="564" t="s">
        <v>219</v>
      </c>
      <c r="E80" s="565"/>
      <c r="F80" s="331" t="s">
        <v>81</v>
      </c>
      <c r="G80" s="591">
        <v>600</v>
      </c>
      <c r="H80" s="170" t="s">
        <v>220</v>
      </c>
      <c r="I80" s="333">
        <v>0</v>
      </c>
      <c r="J80" s="170"/>
      <c r="K80" s="170"/>
      <c r="L80" s="170"/>
      <c r="M80" s="170"/>
      <c r="N80" s="592">
        <v>4512809288</v>
      </c>
      <c r="O80" s="331" t="s">
        <v>91</v>
      </c>
      <c r="P80" s="592">
        <v>4512809288</v>
      </c>
      <c r="Q80" s="260">
        <v>0</v>
      </c>
      <c r="R80" s="165"/>
      <c r="S80" s="165"/>
      <c r="T80" s="597"/>
      <c r="U80" s="131"/>
      <c r="V80" s="598">
        <v>1</v>
      </c>
      <c r="W80" s="232" t="s">
        <v>92</v>
      </c>
      <c r="X80" s="233">
        <v>45717</v>
      </c>
      <c r="Y80" s="233">
        <v>45777</v>
      </c>
      <c r="Z80" s="235" t="s">
        <v>207</v>
      </c>
      <c r="AA80" s="570">
        <v>1</v>
      </c>
      <c r="AB80" s="237"/>
      <c r="AC80" s="237"/>
      <c r="AD80" s="238"/>
      <c r="AE80" s="355"/>
      <c r="AF80" s="162" t="s">
        <v>208</v>
      </c>
      <c r="AG80" s="599" t="s">
        <v>221</v>
      </c>
      <c r="AH80" s="599" t="s">
        <v>210</v>
      </c>
      <c r="AI80" s="162" t="s">
        <v>73</v>
      </c>
      <c r="AJ80" s="179">
        <v>1</v>
      </c>
      <c r="AK80" s="558">
        <v>0</v>
      </c>
      <c r="AL80" s="190"/>
      <c r="AM80" s="190"/>
      <c r="AN80" s="190"/>
      <c r="AO80" s="561"/>
      <c r="AP80" s="600" t="s">
        <v>97</v>
      </c>
      <c r="AQ80" s="600" t="s">
        <v>75</v>
      </c>
      <c r="AR80" s="148"/>
      <c r="AS80" s="149"/>
      <c r="AT80" s="150"/>
      <c r="AU80" s="150"/>
      <c r="AV80" s="150"/>
      <c r="AW80" s="151"/>
      <c r="AX80" s="151"/>
      <c r="AY80" s="151"/>
      <c r="AZ80" s="151"/>
      <c r="BA80" s="152"/>
      <c r="BB80" s="152"/>
      <c r="BC80" s="152"/>
      <c r="BD80" s="152"/>
      <c r="BE80" s="153"/>
      <c r="BF80" s="153"/>
      <c r="BG80" s="152"/>
      <c r="BH80" s="152"/>
      <c r="BI80" s="152"/>
      <c r="BJ80" s="152"/>
      <c r="BK80" s="152"/>
      <c r="BL80" s="152"/>
      <c r="BM80" s="152"/>
      <c r="BN80" s="152"/>
      <c r="BO80" s="152"/>
      <c r="BP80" s="270"/>
      <c r="BQ80" s="270"/>
      <c r="BR80" s="270"/>
      <c r="BS80" s="152"/>
      <c r="BT80" s="152"/>
      <c r="BU80" s="152"/>
      <c r="BV80" s="152"/>
      <c r="BW80" s="152"/>
      <c r="BX80" s="152"/>
      <c r="BY80" s="152"/>
      <c r="BZ80" s="152"/>
      <c r="CA80" s="272"/>
      <c r="CB80" s="6"/>
      <c r="CC80" s="273"/>
      <c r="CD80" s="274"/>
      <c r="CE80" s="274"/>
      <c r="CF80" s="574"/>
      <c r="CG80" s="17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</row>
    <row r="81" spans="1:98" ht="76.5" customHeight="1" x14ac:dyDescent="0.3">
      <c r="A81" s="601"/>
      <c r="B81" s="158"/>
      <c r="C81" s="185"/>
      <c r="D81" s="564"/>
      <c r="E81" s="565"/>
      <c r="F81" s="331"/>
      <c r="G81" s="591"/>
      <c r="H81" s="170"/>
      <c r="I81" s="170"/>
      <c r="J81" s="170"/>
      <c r="K81" s="170"/>
      <c r="L81" s="170"/>
      <c r="M81" s="170"/>
      <c r="N81" s="592"/>
      <c r="O81" s="331"/>
      <c r="P81" s="592"/>
      <c r="Q81" s="260"/>
      <c r="R81" s="165"/>
      <c r="S81" s="165"/>
      <c r="T81" s="350"/>
      <c r="U81" s="131"/>
      <c r="V81" s="602">
        <v>2</v>
      </c>
      <c r="W81" s="133" t="s">
        <v>69</v>
      </c>
      <c r="X81" s="134">
        <v>45778</v>
      </c>
      <c r="Y81" s="134">
        <v>45807</v>
      </c>
      <c r="Z81" s="135" t="s">
        <v>207</v>
      </c>
      <c r="AA81" s="570">
        <v>0</v>
      </c>
      <c r="AB81" s="136"/>
      <c r="AC81" s="136"/>
      <c r="AD81" s="261"/>
      <c r="AE81" s="355"/>
      <c r="AF81" s="121"/>
      <c r="AG81" s="572"/>
      <c r="AH81" s="572"/>
      <c r="AI81" s="121"/>
      <c r="AJ81" s="275"/>
      <c r="AK81" s="146"/>
      <c r="AL81" s="265"/>
      <c r="AM81" s="265"/>
      <c r="AN81" s="265"/>
      <c r="AO81" s="561"/>
      <c r="AP81" s="331"/>
      <c r="AQ81" s="331"/>
      <c r="AR81" s="148"/>
      <c r="AS81" s="149"/>
      <c r="AT81" s="150"/>
      <c r="AU81" s="150"/>
      <c r="AV81" s="150"/>
      <c r="AW81" s="151"/>
      <c r="AX81" s="151"/>
      <c r="AY81" s="151"/>
      <c r="AZ81" s="151"/>
      <c r="BA81" s="152"/>
      <c r="BB81" s="152"/>
      <c r="BC81" s="152"/>
      <c r="BD81" s="152"/>
      <c r="BE81" s="153"/>
      <c r="BF81" s="153"/>
      <c r="BG81" s="152"/>
      <c r="BH81" s="152"/>
      <c r="BI81" s="152"/>
      <c r="BJ81" s="152"/>
      <c r="BK81" s="152"/>
      <c r="BL81" s="152"/>
      <c r="BM81" s="152"/>
      <c r="BN81" s="152"/>
      <c r="BO81" s="152"/>
      <c r="BP81" s="270"/>
      <c r="BQ81" s="270"/>
      <c r="BR81" s="270"/>
      <c r="BS81" s="152"/>
      <c r="BT81" s="152"/>
      <c r="BU81" s="152"/>
      <c r="BV81" s="152"/>
      <c r="BW81" s="152"/>
      <c r="BX81" s="152"/>
      <c r="BY81" s="152"/>
      <c r="BZ81" s="152"/>
      <c r="CA81" s="272"/>
      <c r="CB81" s="6"/>
      <c r="CC81" s="273"/>
      <c r="CD81" s="274"/>
      <c r="CE81" s="274"/>
      <c r="CF81" s="574"/>
      <c r="CG81" s="17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</row>
    <row r="82" spans="1:98" ht="76.5" customHeight="1" x14ac:dyDescent="0.3">
      <c r="A82" s="601"/>
      <c r="B82" s="158"/>
      <c r="C82" s="185"/>
      <c r="D82" s="564"/>
      <c r="E82" s="565"/>
      <c r="F82" s="331"/>
      <c r="G82" s="591"/>
      <c r="H82" s="170"/>
      <c r="I82" s="170"/>
      <c r="J82" s="170"/>
      <c r="K82" s="170"/>
      <c r="L82" s="170"/>
      <c r="M82" s="170"/>
      <c r="N82" s="592"/>
      <c r="O82" s="331"/>
      <c r="P82" s="592"/>
      <c r="Q82" s="260"/>
      <c r="R82" s="165"/>
      <c r="S82" s="165"/>
      <c r="T82" s="350"/>
      <c r="U82" s="131"/>
      <c r="V82" s="602">
        <v>3</v>
      </c>
      <c r="W82" s="133" t="s">
        <v>222</v>
      </c>
      <c r="X82" s="134">
        <v>45809</v>
      </c>
      <c r="Y82" s="134">
        <v>46021</v>
      </c>
      <c r="Z82" s="135" t="s">
        <v>207</v>
      </c>
      <c r="AA82" s="570">
        <v>0</v>
      </c>
      <c r="AB82" s="136"/>
      <c r="AC82" s="136"/>
      <c r="AD82" s="261"/>
      <c r="AE82" s="355"/>
      <c r="AF82" s="121"/>
      <c r="AG82" s="572"/>
      <c r="AH82" s="572"/>
      <c r="AI82" s="121"/>
      <c r="AJ82" s="275"/>
      <c r="AK82" s="146"/>
      <c r="AL82" s="265"/>
      <c r="AM82" s="265"/>
      <c r="AN82" s="265"/>
      <c r="AO82" s="561"/>
      <c r="AP82" s="331"/>
      <c r="AQ82" s="331"/>
      <c r="AR82" s="148"/>
      <c r="AS82" s="149"/>
      <c r="AT82" s="150"/>
      <c r="AU82" s="150"/>
      <c r="AV82" s="150"/>
      <c r="AW82" s="151"/>
      <c r="AX82" s="151"/>
      <c r="AY82" s="151"/>
      <c r="AZ82" s="151"/>
      <c r="BA82" s="152"/>
      <c r="BB82" s="152"/>
      <c r="BC82" s="152"/>
      <c r="BD82" s="152"/>
      <c r="BE82" s="153"/>
      <c r="BF82" s="153"/>
      <c r="BG82" s="152"/>
      <c r="BH82" s="152"/>
      <c r="BI82" s="152"/>
      <c r="BJ82" s="152"/>
      <c r="BK82" s="152"/>
      <c r="BL82" s="152"/>
      <c r="BM82" s="152"/>
      <c r="BN82" s="152"/>
      <c r="BO82" s="152"/>
      <c r="BP82" s="270"/>
      <c r="BQ82" s="270"/>
      <c r="BR82" s="270"/>
      <c r="BS82" s="152"/>
      <c r="BT82" s="152"/>
      <c r="BU82" s="152"/>
      <c r="BV82" s="152"/>
      <c r="BW82" s="152"/>
      <c r="BX82" s="152"/>
      <c r="BY82" s="152"/>
      <c r="BZ82" s="152"/>
      <c r="CA82" s="272"/>
      <c r="CB82" s="6"/>
      <c r="CC82" s="273"/>
      <c r="CD82" s="274"/>
      <c r="CE82" s="274"/>
      <c r="CF82" s="574"/>
      <c r="CG82" s="17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</row>
    <row r="83" spans="1:98" ht="76.5" customHeight="1" thickBot="1" x14ac:dyDescent="0.35">
      <c r="A83" s="601"/>
      <c r="B83" s="303"/>
      <c r="C83" s="214"/>
      <c r="D83" s="576"/>
      <c r="E83" s="577"/>
      <c r="F83" s="398"/>
      <c r="G83" s="594"/>
      <c r="H83" s="212"/>
      <c r="I83" s="212"/>
      <c r="J83" s="212"/>
      <c r="K83" s="212"/>
      <c r="L83" s="212"/>
      <c r="M83" s="212"/>
      <c r="N83" s="595"/>
      <c r="O83" s="398"/>
      <c r="P83" s="595"/>
      <c r="Q83" s="311"/>
      <c r="R83" s="200"/>
      <c r="S83" s="200"/>
      <c r="T83" s="402"/>
      <c r="U83" s="131"/>
      <c r="V83" s="132">
        <v>4</v>
      </c>
      <c r="W83" s="133" t="s">
        <v>223</v>
      </c>
      <c r="X83" s="134">
        <v>45809</v>
      </c>
      <c r="Y83" s="134">
        <v>46021</v>
      </c>
      <c r="Z83" s="135" t="s">
        <v>207</v>
      </c>
      <c r="AA83" s="570">
        <v>0</v>
      </c>
      <c r="AB83" s="136"/>
      <c r="AC83" s="136"/>
      <c r="AD83" s="318"/>
      <c r="AE83" s="355"/>
      <c r="AF83" s="121"/>
      <c r="AG83" s="572"/>
      <c r="AH83" s="572"/>
      <c r="AI83" s="121"/>
      <c r="AJ83" s="275"/>
      <c r="AK83" s="217"/>
      <c r="AL83" s="265"/>
      <c r="AM83" s="265"/>
      <c r="AN83" s="265"/>
      <c r="AO83" s="561"/>
      <c r="AP83" s="398"/>
      <c r="AQ83" s="398"/>
      <c r="AR83" s="148"/>
      <c r="AS83" s="149"/>
      <c r="AT83" s="150"/>
      <c r="AU83" s="150"/>
      <c r="AV83" s="150"/>
      <c r="AW83" s="151"/>
      <c r="AX83" s="151"/>
      <c r="AY83" s="151"/>
      <c r="AZ83" s="151"/>
      <c r="BA83" s="152"/>
      <c r="BB83" s="152"/>
      <c r="BC83" s="152"/>
      <c r="BD83" s="152"/>
      <c r="BE83" s="153"/>
      <c r="BF83" s="153"/>
      <c r="BG83" s="152"/>
      <c r="BH83" s="152"/>
      <c r="BI83" s="152"/>
      <c r="BJ83" s="152"/>
      <c r="BK83" s="152"/>
      <c r="BL83" s="152"/>
      <c r="BM83" s="152"/>
      <c r="BN83" s="152"/>
      <c r="BO83" s="152"/>
      <c r="BP83" s="270"/>
      <c r="BQ83" s="270"/>
      <c r="BR83" s="270"/>
      <c r="BS83" s="152"/>
      <c r="BT83" s="152"/>
      <c r="BU83" s="152"/>
      <c r="BV83" s="152"/>
      <c r="BW83" s="152"/>
      <c r="BX83" s="152"/>
      <c r="BY83" s="152"/>
      <c r="BZ83" s="152"/>
      <c r="CA83" s="272"/>
      <c r="CB83" s="6"/>
      <c r="CC83" s="273"/>
      <c r="CD83" s="274"/>
      <c r="CE83" s="274"/>
      <c r="CF83" s="574"/>
      <c r="CG83" s="17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</row>
    <row r="84" spans="1:98" ht="28.5" customHeight="1" thickBot="1" x14ac:dyDescent="0.35">
      <c r="A84" s="601">
        <v>8</v>
      </c>
      <c r="B84" s="558" t="s">
        <v>224</v>
      </c>
      <c r="C84" s="559"/>
      <c r="D84" s="603"/>
      <c r="E84" s="603"/>
      <c r="F84" s="222" t="s">
        <v>225</v>
      </c>
      <c r="G84" s="604">
        <v>122</v>
      </c>
      <c r="H84" s="222" t="s">
        <v>226</v>
      </c>
      <c r="I84" s="545">
        <v>0</v>
      </c>
      <c r="J84" s="225"/>
      <c r="K84" s="225"/>
      <c r="L84" s="225"/>
      <c r="M84" s="225"/>
      <c r="N84" s="605">
        <v>89000000</v>
      </c>
      <c r="O84" s="225" t="s">
        <v>91</v>
      </c>
      <c r="P84" s="546">
        <v>89000000</v>
      </c>
      <c r="Q84" s="229">
        <v>0</v>
      </c>
      <c r="R84" s="230"/>
      <c r="S84" s="230"/>
      <c r="T84" s="597"/>
      <c r="U84" s="131"/>
      <c r="V84" s="606">
        <v>1</v>
      </c>
      <c r="W84" s="551" t="s">
        <v>227</v>
      </c>
      <c r="X84" s="607">
        <v>45717</v>
      </c>
      <c r="Y84" s="607">
        <v>45807</v>
      </c>
      <c r="Z84" s="222" t="s">
        <v>228</v>
      </c>
      <c r="AA84" s="236">
        <v>0</v>
      </c>
      <c r="AB84" s="236"/>
      <c r="AC84" s="236"/>
      <c r="AD84" s="238"/>
      <c r="AE84" s="239"/>
      <c r="AF84" s="608">
        <v>170401000</v>
      </c>
      <c r="AG84" s="609" t="s">
        <v>229</v>
      </c>
      <c r="AH84" s="609" t="s">
        <v>230</v>
      </c>
      <c r="AI84" s="225" t="s">
        <v>157</v>
      </c>
      <c r="AJ84" s="557">
        <v>4</v>
      </c>
      <c r="AK84" s="541">
        <v>0</v>
      </c>
      <c r="AL84" s="610"/>
      <c r="AM84" s="610"/>
      <c r="AN84" s="611"/>
      <c r="AO84" s="612"/>
      <c r="AP84" s="222" t="s">
        <v>97</v>
      </c>
      <c r="AQ84" s="243" t="s">
        <v>75</v>
      </c>
      <c r="AR84" s="148"/>
      <c r="AS84" s="267" t="e">
        <f t="shared" ref="AS84:BD84" si="20">#N/A</f>
        <v>#N/A</v>
      </c>
      <c r="AT84" s="268" t="e">
        <f t="shared" si="20"/>
        <v>#N/A</v>
      </c>
      <c r="AU84" s="268" t="e">
        <f t="shared" si="20"/>
        <v>#N/A</v>
      </c>
      <c r="AV84" s="268" t="e">
        <f t="shared" si="20"/>
        <v>#N/A</v>
      </c>
      <c r="AW84" s="269" t="e">
        <f t="shared" si="20"/>
        <v>#N/A</v>
      </c>
      <c r="AX84" s="269" t="e">
        <f t="shared" si="20"/>
        <v>#N/A</v>
      </c>
      <c r="AY84" s="269" t="e">
        <f t="shared" si="20"/>
        <v>#N/A</v>
      </c>
      <c r="AZ84" s="269" t="e">
        <f t="shared" si="20"/>
        <v>#N/A</v>
      </c>
      <c r="BA84" s="270" t="e">
        <f t="shared" si="20"/>
        <v>#N/A</v>
      </c>
      <c r="BB84" s="270" t="e">
        <f t="shared" si="20"/>
        <v>#N/A</v>
      </c>
      <c r="BC84" s="270" t="e">
        <f t="shared" si="20"/>
        <v>#N/A</v>
      </c>
      <c r="BD84" s="270" t="e">
        <f t="shared" si="20"/>
        <v>#N/A</v>
      </c>
      <c r="BE84" s="271">
        <v>0.2</v>
      </c>
      <c r="BF84" s="271">
        <v>0.8</v>
      </c>
      <c r="BG84" s="270" t="e">
        <f t="shared" ref="BG84:BI84" si="21">#N/A</f>
        <v>#N/A</v>
      </c>
      <c r="BH84" s="270" t="e">
        <f t="shared" si="21"/>
        <v>#N/A</v>
      </c>
      <c r="BI84" s="270" t="e">
        <f t="shared" si="21"/>
        <v>#N/A</v>
      </c>
      <c r="BJ84" s="270" t="e">
        <f t="shared" ref="BJ84:BK84" si="22">+AZ84*BE84</f>
        <v>#N/A</v>
      </c>
      <c r="BK84" s="270" t="e">
        <f t="shared" si="22"/>
        <v>#N/A</v>
      </c>
      <c r="BL84" s="270" t="e">
        <f t="shared" ref="BL84:BN84" si="23">#N/A</f>
        <v>#N/A</v>
      </c>
      <c r="BM84" s="270" t="e">
        <f t="shared" si="23"/>
        <v>#N/A</v>
      </c>
      <c r="BN84" s="270" t="e">
        <f t="shared" si="23"/>
        <v>#N/A</v>
      </c>
      <c r="BO84" s="270" t="e">
        <f t="shared" ref="BO84:BR84" si="24">+BG84+BK84</f>
        <v>#N/A</v>
      </c>
      <c r="BP84" s="247" t="e">
        <f t="shared" si="24"/>
        <v>#N/A</v>
      </c>
      <c r="BQ84" s="247" t="e">
        <f t="shared" si="24"/>
        <v>#N/A</v>
      </c>
      <c r="BR84" s="247" t="e">
        <f t="shared" si="24"/>
        <v>#N/A</v>
      </c>
      <c r="BS84" s="152" t="e">
        <f>AVERAGEIF(BO84:BO126,"&lt;&gt;#¡DIV/0!")</f>
        <v>#N/A</v>
      </c>
      <c r="BT84" s="152" t="e">
        <f>AVERAGEIF(BP84:BP126,"&lt;&gt;#¡DIV/0!")</f>
        <v>#N/A</v>
      </c>
      <c r="BU84" s="152" t="e">
        <f>AVERAGEIF(BQ84:BQ126,"&lt;&gt;#¡DIV/0!")</f>
        <v>#N/A</v>
      </c>
      <c r="BV84" s="152" t="e">
        <f>AVERAGEIF(BR84:BR126,"&lt;&gt;#¡DIV/0!")</f>
        <v>#N/A</v>
      </c>
      <c r="BW84" s="249" t="e">
        <f>+C84*BS84</f>
        <v>#N/A</v>
      </c>
      <c r="BX84" s="249" t="e">
        <f>+C84*BT84</f>
        <v>#N/A</v>
      </c>
      <c r="BY84" s="249" t="e">
        <f>+C84*BU84</f>
        <v>#N/A</v>
      </c>
      <c r="BZ84" s="249" t="e">
        <f>+C84*BV84</f>
        <v>#N/A</v>
      </c>
      <c r="CA84" s="272" t="e">
        <f>SUM(BW84:BZ126)</f>
        <v>#N/A</v>
      </c>
      <c r="CB84" s="6"/>
      <c r="CC84" s="251">
        <f t="shared" ref="CC84:CF84" si="25">+Q84/$N$84</f>
        <v>0</v>
      </c>
      <c r="CD84" s="252">
        <f t="shared" si="25"/>
        <v>0</v>
      </c>
      <c r="CE84" s="252">
        <f t="shared" si="25"/>
        <v>0</v>
      </c>
      <c r="CF84" s="562">
        <f t="shared" si="25"/>
        <v>0</v>
      </c>
      <c r="CG84" s="563">
        <f>AVERAGE(CC84:CF126)</f>
        <v>0</v>
      </c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</row>
    <row r="85" spans="1:98" ht="23.25" customHeight="1" thickBot="1" x14ac:dyDescent="0.35">
      <c r="A85" s="601"/>
      <c r="B85" s="146"/>
      <c r="C85" s="265"/>
      <c r="D85" s="601"/>
      <c r="E85" s="601"/>
      <c r="F85" s="255"/>
      <c r="G85" s="613"/>
      <c r="H85" s="255"/>
      <c r="I85" s="121"/>
      <c r="J85" s="121"/>
      <c r="K85" s="121"/>
      <c r="L85" s="121"/>
      <c r="M85" s="121"/>
      <c r="N85" s="614"/>
      <c r="O85" s="121"/>
      <c r="P85" s="128"/>
      <c r="Q85" s="260"/>
      <c r="R85" s="165"/>
      <c r="S85" s="165"/>
      <c r="T85" s="350"/>
      <c r="U85" s="131"/>
      <c r="V85" s="606">
        <v>2</v>
      </c>
      <c r="W85" s="133" t="s">
        <v>231</v>
      </c>
      <c r="X85" s="134">
        <v>45809</v>
      </c>
      <c r="Y85" s="134">
        <v>45853</v>
      </c>
      <c r="Z85" s="255"/>
      <c r="AA85" s="237">
        <v>0</v>
      </c>
      <c r="AB85" s="136"/>
      <c r="AC85" s="136"/>
      <c r="AD85" s="261"/>
      <c r="AE85" s="239"/>
      <c r="AF85" s="615"/>
      <c r="AG85" s="263"/>
      <c r="AH85" s="263"/>
      <c r="AI85" s="121"/>
      <c r="AJ85" s="275"/>
      <c r="AK85" s="185"/>
      <c r="AL85" s="186"/>
      <c r="AM85" s="186"/>
      <c r="AN85" s="187"/>
      <c r="AO85" s="612"/>
      <c r="AP85" s="255"/>
      <c r="AQ85" s="147"/>
      <c r="AR85" s="148"/>
      <c r="AS85" s="267"/>
      <c r="AT85" s="268"/>
      <c r="AU85" s="268"/>
      <c r="AV85" s="268"/>
      <c r="AW85" s="269"/>
      <c r="AX85" s="269"/>
      <c r="AY85" s="269"/>
      <c r="AZ85" s="269"/>
      <c r="BA85" s="270"/>
      <c r="BB85" s="270"/>
      <c r="BC85" s="270"/>
      <c r="BD85" s="270"/>
      <c r="BE85" s="271"/>
      <c r="BF85" s="271"/>
      <c r="BG85" s="270"/>
      <c r="BH85" s="270"/>
      <c r="BI85" s="270"/>
      <c r="BJ85" s="270"/>
      <c r="BK85" s="270"/>
      <c r="BL85" s="270"/>
      <c r="BM85" s="270"/>
      <c r="BN85" s="270"/>
      <c r="BO85" s="270"/>
      <c r="BP85" s="270"/>
      <c r="BQ85" s="270"/>
      <c r="BR85" s="270"/>
      <c r="BS85" s="152"/>
      <c r="BT85" s="152"/>
      <c r="BU85" s="152"/>
      <c r="BV85" s="152"/>
      <c r="BW85" s="152"/>
      <c r="BX85" s="152"/>
      <c r="BY85" s="152"/>
      <c r="BZ85" s="152"/>
      <c r="CA85" s="272"/>
      <c r="CB85" s="6"/>
      <c r="CC85" s="273"/>
      <c r="CD85" s="274"/>
      <c r="CE85" s="274"/>
      <c r="CF85" s="574"/>
      <c r="CG85" s="17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</row>
    <row r="86" spans="1:98" ht="24" customHeight="1" thickBot="1" x14ac:dyDescent="0.35">
      <c r="A86" s="601"/>
      <c r="B86" s="146"/>
      <c r="C86" s="265"/>
      <c r="D86" s="601"/>
      <c r="E86" s="601"/>
      <c r="F86" s="255"/>
      <c r="G86" s="613"/>
      <c r="H86" s="255"/>
      <c r="I86" s="121"/>
      <c r="J86" s="121"/>
      <c r="K86" s="121"/>
      <c r="L86" s="121"/>
      <c r="M86" s="121"/>
      <c r="N86" s="614"/>
      <c r="O86" s="121"/>
      <c r="P86" s="128"/>
      <c r="Q86" s="260"/>
      <c r="R86" s="165"/>
      <c r="S86" s="165"/>
      <c r="T86" s="350"/>
      <c r="U86" s="549"/>
      <c r="V86" s="606">
        <v>3</v>
      </c>
      <c r="W86" s="133" t="s">
        <v>232</v>
      </c>
      <c r="X86" s="134">
        <v>45854</v>
      </c>
      <c r="Y86" s="134">
        <v>46021</v>
      </c>
      <c r="Z86" s="255"/>
      <c r="AA86" s="237">
        <v>0</v>
      </c>
      <c r="AB86" s="136"/>
      <c r="AC86" s="136"/>
      <c r="AD86" s="261"/>
      <c r="AE86" s="239"/>
      <c r="AF86" s="615"/>
      <c r="AG86" s="263"/>
      <c r="AH86" s="263"/>
      <c r="AI86" s="121"/>
      <c r="AJ86" s="275"/>
      <c r="AK86" s="185"/>
      <c r="AL86" s="186"/>
      <c r="AM86" s="186"/>
      <c r="AN86" s="187"/>
      <c r="AO86" s="612"/>
      <c r="AP86" s="255"/>
      <c r="AQ86" s="147"/>
      <c r="AR86" s="148"/>
      <c r="AS86" s="267"/>
      <c r="AT86" s="268"/>
      <c r="AU86" s="268"/>
      <c r="AV86" s="268"/>
      <c r="AW86" s="269"/>
      <c r="AX86" s="269"/>
      <c r="AY86" s="269"/>
      <c r="AZ86" s="269"/>
      <c r="BA86" s="270"/>
      <c r="BB86" s="270"/>
      <c r="BC86" s="270"/>
      <c r="BD86" s="270"/>
      <c r="BE86" s="271"/>
      <c r="BF86" s="271"/>
      <c r="BG86" s="270"/>
      <c r="BH86" s="270"/>
      <c r="BI86" s="270"/>
      <c r="BJ86" s="270"/>
      <c r="BK86" s="270"/>
      <c r="BL86" s="270"/>
      <c r="BM86" s="270"/>
      <c r="BN86" s="270"/>
      <c r="BO86" s="270"/>
      <c r="BP86" s="270"/>
      <c r="BQ86" s="270"/>
      <c r="BR86" s="270"/>
      <c r="BS86" s="152"/>
      <c r="BT86" s="152"/>
      <c r="BU86" s="152"/>
      <c r="BV86" s="152"/>
      <c r="BW86" s="152"/>
      <c r="BX86" s="152"/>
      <c r="BY86" s="152"/>
      <c r="BZ86" s="152"/>
      <c r="CA86" s="272"/>
      <c r="CB86" s="6"/>
      <c r="CC86" s="273"/>
      <c r="CD86" s="274"/>
      <c r="CE86" s="274"/>
      <c r="CF86" s="574"/>
      <c r="CG86" s="17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</row>
    <row r="87" spans="1:98" ht="28.5" customHeight="1" thickBot="1" x14ac:dyDescent="0.35">
      <c r="A87" s="601"/>
      <c r="B87" s="146"/>
      <c r="C87" s="265"/>
      <c r="D87" s="601"/>
      <c r="E87" s="601"/>
      <c r="F87" s="255"/>
      <c r="G87" s="613"/>
      <c r="H87" s="255"/>
      <c r="I87" s="121"/>
      <c r="J87" s="121"/>
      <c r="K87" s="121"/>
      <c r="L87" s="121"/>
      <c r="M87" s="121"/>
      <c r="N87" s="614"/>
      <c r="O87" s="121"/>
      <c r="P87" s="128"/>
      <c r="Q87" s="260"/>
      <c r="R87" s="165"/>
      <c r="S87" s="165"/>
      <c r="T87" s="350"/>
      <c r="U87" s="131"/>
      <c r="V87" s="606">
        <v>4</v>
      </c>
      <c r="W87" s="133" t="s">
        <v>233</v>
      </c>
      <c r="X87" s="134">
        <v>45854</v>
      </c>
      <c r="Y87" s="134">
        <v>46021</v>
      </c>
      <c r="Z87" s="255"/>
      <c r="AA87" s="237">
        <v>0</v>
      </c>
      <c r="AB87" s="136"/>
      <c r="AC87" s="136"/>
      <c r="AD87" s="261"/>
      <c r="AE87" s="239"/>
      <c r="AF87" s="615"/>
      <c r="AG87" s="263"/>
      <c r="AH87" s="263"/>
      <c r="AI87" s="121"/>
      <c r="AJ87" s="275"/>
      <c r="AK87" s="185"/>
      <c r="AL87" s="186"/>
      <c r="AM87" s="186"/>
      <c r="AN87" s="187"/>
      <c r="AO87" s="612"/>
      <c r="AP87" s="255"/>
      <c r="AQ87" s="147"/>
      <c r="AR87" s="148"/>
      <c r="AS87" s="267"/>
      <c r="AT87" s="268"/>
      <c r="AU87" s="268"/>
      <c r="AV87" s="268"/>
      <c r="AW87" s="269"/>
      <c r="AX87" s="269"/>
      <c r="AY87" s="269"/>
      <c r="AZ87" s="269"/>
      <c r="BA87" s="270"/>
      <c r="BB87" s="270"/>
      <c r="BC87" s="270"/>
      <c r="BD87" s="270"/>
      <c r="BE87" s="271"/>
      <c r="BF87" s="271"/>
      <c r="BG87" s="270"/>
      <c r="BH87" s="270"/>
      <c r="BI87" s="270"/>
      <c r="BJ87" s="270"/>
      <c r="BK87" s="270"/>
      <c r="BL87" s="270"/>
      <c r="BM87" s="270"/>
      <c r="BN87" s="270"/>
      <c r="BO87" s="270"/>
      <c r="BP87" s="270"/>
      <c r="BQ87" s="270"/>
      <c r="BR87" s="270"/>
      <c r="BS87" s="152"/>
      <c r="BT87" s="152"/>
      <c r="BU87" s="152"/>
      <c r="BV87" s="152"/>
      <c r="BW87" s="152"/>
      <c r="BX87" s="152"/>
      <c r="BY87" s="152"/>
      <c r="BZ87" s="152"/>
      <c r="CA87" s="272"/>
      <c r="CB87" s="6"/>
      <c r="CC87" s="273"/>
      <c r="CD87" s="274"/>
      <c r="CE87" s="274"/>
      <c r="CF87" s="574"/>
      <c r="CG87" s="17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</row>
    <row r="88" spans="1:98" ht="23.25" customHeight="1" thickBot="1" x14ac:dyDescent="0.35">
      <c r="A88" s="616"/>
      <c r="B88" s="181"/>
      <c r="C88" s="182"/>
      <c r="D88" s="616"/>
      <c r="E88" s="616"/>
      <c r="F88" s="600"/>
      <c r="G88" s="617"/>
      <c r="H88" s="600"/>
      <c r="I88" s="122"/>
      <c r="J88" s="122"/>
      <c r="K88" s="122"/>
      <c r="L88" s="122"/>
      <c r="M88" s="122"/>
      <c r="N88" s="618"/>
      <c r="O88" s="122"/>
      <c r="P88" s="129"/>
      <c r="Q88" s="260"/>
      <c r="R88" s="165"/>
      <c r="S88" s="165"/>
      <c r="T88" s="350"/>
      <c r="U88" s="549"/>
      <c r="V88" s="606">
        <v>5</v>
      </c>
      <c r="W88" s="313" t="s">
        <v>234</v>
      </c>
      <c r="X88" s="619">
        <v>45854</v>
      </c>
      <c r="Y88" s="619">
        <v>46021</v>
      </c>
      <c r="Z88" s="305"/>
      <c r="AA88" s="620">
        <v>0</v>
      </c>
      <c r="AB88" s="317"/>
      <c r="AC88" s="317"/>
      <c r="AD88" s="318"/>
      <c r="AE88" s="239"/>
      <c r="AF88" s="621"/>
      <c r="AG88" s="622"/>
      <c r="AH88" s="622"/>
      <c r="AI88" s="307"/>
      <c r="AJ88" s="583"/>
      <c r="AK88" s="214"/>
      <c r="AL88" s="215"/>
      <c r="AM88" s="215"/>
      <c r="AN88" s="216"/>
      <c r="AO88" s="612"/>
      <c r="AP88" s="305"/>
      <c r="AQ88" s="218"/>
      <c r="AR88" s="148"/>
      <c r="AS88" s="267"/>
      <c r="AT88" s="268"/>
      <c r="AU88" s="268"/>
      <c r="AV88" s="268"/>
      <c r="AW88" s="269"/>
      <c r="AX88" s="269"/>
      <c r="AY88" s="269"/>
      <c r="AZ88" s="269"/>
      <c r="BA88" s="270"/>
      <c r="BB88" s="270"/>
      <c r="BC88" s="270"/>
      <c r="BD88" s="270"/>
      <c r="BE88" s="271"/>
      <c r="BF88" s="271"/>
      <c r="BG88" s="270"/>
      <c r="BH88" s="270"/>
      <c r="BI88" s="270"/>
      <c r="BJ88" s="270"/>
      <c r="BK88" s="270"/>
      <c r="BL88" s="270"/>
      <c r="BM88" s="270"/>
      <c r="BN88" s="270"/>
      <c r="BO88" s="270"/>
      <c r="BP88" s="270"/>
      <c r="BQ88" s="270"/>
      <c r="BR88" s="270"/>
      <c r="BS88" s="152"/>
      <c r="BT88" s="152"/>
      <c r="BU88" s="152"/>
      <c r="BV88" s="152"/>
      <c r="BW88" s="152"/>
      <c r="BX88" s="152"/>
      <c r="BY88" s="152"/>
      <c r="BZ88" s="152"/>
      <c r="CA88" s="272"/>
      <c r="CB88" s="6"/>
      <c r="CC88" s="273"/>
      <c r="CD88" s="274"/>
      <c r="CE88" s="274"/>
      <c r="CF88" s="574"/>
      <c r="CG88" s="17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</row>
    <row r="89" spans="1:98" ht="21" customHeight="1" thickBot="1" x14ac:dyDescent="0.35">
      <c r="A89" s="219"/>
      <c r="B89" s="220" t="s">
        <v>235</v>
      </c>
      <c r="C89" s="623"/>
      <c r="D89" s="624"/>
      <c r="E89" s="625"/>
      <c r="F89" s="626" t="s">
        <v>225</v>
      </c>
      <c r="G89" s="627">
        <v>29500</v>
      </c>
      <c r="H89" s="628" t="s">
        <v>236</v>
      </c>
      <c r="I89" s="629">
        <v>0</v>
      </c>
      <c r="J89" s="630"/>
      <c r="K89" s="630"/>
      <c r="L89" s="630"/>
      <c r="M89" s="631"/>
      <c r="N89" s="632">
        <v>50000000</v>
      </c>
      <c r="O89" s="633" t="s">
        <v>91</v>
      </c>
      <c r="P89" s="228">
        <v>50000000</v>
      </c>
      <c r="Q89" s="229">
        <v>0</v>
      </c>
      <c r="R89" s="230"/>
      <c r="S89" s="230"/>
      <c r="T89" s="597"/>
      <c r="U89" s="634"/>
      <c r="V89" s="635">
        <v>1</v>
      </c>
      <c r="W89" s="551" t="s">
        <v>227</v>
      </c>
      <c r="X89" s="552">
        <v>45689</v>
      </c>
      <c r="Y89" s="552">
        <v>45807</v>
      </c>
      <c r="Z89" s="222" t="s">
        <v>237</v>
      </c>
      <c r="AA89" s="636">
        <v>0</v>
      </c>
      <c r="AB89" s="570"/>
      <c r="AC89" s="570"/>
      <c r="AD89" s="637"/>
      <c r="AE89" s="638"/>
      <c r="AF89" s="639" t="s">
        <v>238</v>
      </c>
      <c r="AG89" s="626" t="s">
        <v>239</v>
      </c>
      <c r="AH89" s="640" t="s">
        <v>240</v>
      </c>
      <c r="AI89" s="630" t="s">
        <v>157</v>
      </c>
      <c r="AJ89" s="641">
        <v>4</v>
      </c>
      <c r="AK89" s="623">
        <v>0</v>
      </c>
      <c r="AL89" s="633"/>
      <c r="AM89" s="633"/>
      <c r="AN89" s="642"/>
      <c r="AO89" s="6"/>
      <c r="AP89" s="643" t="s">
        <v>97</v>
      </c>
      <c r="AQ89" s="644" t="s">
        <v>75</v>
      </c>
      <c r="AR89" s="148"/>
      <c r="AS89" s="267"/>
      <c r="AT89" s="268"/>
      <c r="AU89" s="268"/>
      <c r="AV89" s="268"/>
      <c r="AW89" s="269"/>
      <c r="AX89" s="269"/>
      <c r="AY89" s="269"/>
      <c r="AZ89" s="269"/>
      <c r="BA89" s="270"/>
      <c r="BB89" s="270"/>
      <c r="BC89" s="270"/>
      <c r="BD89" s="270"/>
      <c r="BE89" s="271"/>
      <c r="BF89" s="271"/>
      <c r="BG89" s="270"/>
      <c r="BH89" s="270"/>
      <c r="BI89" s="270"/>
      <c r="BJ89" s="270"/>
      <c r="BK89" s="270"/>
      <c r="BL89" s="270"/>
      <c r="BM89" s="270"/>
      <c r="BN89" s="270"/>
      <c r="BO89" s="270"/>
      <c r="BP89" s="270"/>
      <c r="BQ89" s="270"/>
      <c r="BR89" s="270"/>
      <c r="BS89" s="152"/>
      <c r="BT89" s="152"/>
      <c r="BU89" s="152"/>
      <c r="BV89" s="152"/>
      <c r="BW89" s="152"/>
      <c r="BX89" s="152"/>
      <c r="BY89" s="152"/>
      <c r="BZ89" s="152"/>
      <c r="CA89" s="272"/>
      <c r="CB89" s="6"/>
      <c r="CC89" s="273"/>
      <c r="CD89" s="274"/>
      <c r="CE89" s="274"/>
      <c r="CF89" s="574"/>
      <c r="CG89" s="17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</row>
    <row r="90" spans="1:98" ht="21" customHeight="1" thickBot="1" x14ac:dyDescent="0.35">
      <c r="A90" s="253"/>
      <c r="B90" s="158"/>
      <c r="C90" s="159"/>
      <c r="D90" s="645"/>
      <c r="E90" s="646"/>
      <c r="F90" s="647"/>
      <c r="G90" s="648"/>
      <c r="H90" s="649"/>
      <c r="I90" s="650"/>
      <c r="J90" s="373"/>
      <c r="K90" s="373"/>
      <c r="L90" s="373"/>
      <c r="M90" s="651"/>
      <c r="N90" s="652"/>
      <c r="O90" s="653"/>
      <c r="P90" s="259"/>
      <c r="Q90" s="260"/>
      <c r="R90" s="165"/>
      <c r="S90" s="165"/>
      <c r="T90" s="350"/>
      <c r="U90" s="549"/>
      <c r="V90" s="635">
        <v>2</v>
      </c>
      <c r="W90" s="654" t="s">
        <v>241</v>
      </c>
      <c r="X90" s="233">
        <v>45809</v>
      </c>
      <c r="Y90" s="233">
        <v>45853</v>
      </c>
      <c r="Z90" s="255"/>
      <c r="AA90" s="237">
        <v>0</v>
      </c>
      <c r="AB90" s="570"/>
      <c r="AC90" s="570"/>
      <c r="AD90" s="637"/>
      <c r="AE90" s="355"/>
      <c r="AF90" s="655"/>
      <c r="AG90" s="647"/>
      <c r="AH90" s="372"/>
      <c r="AI90" s="373"/>
      <c r="AJ90" s="374"/>
      <c r="AK90" s="159"/>
      <c r="AL90" s="653"/>
      <c r="AM90" s="653"/>
      <c r="AN90" s="656"/>
      <c r="AO90" s="6"/>
      <c r="AP90" s="643"/>
      <c r="AQ90" s="644"/>
      <c r="AR90" s="148"/>
      <c r="AS90" s="267"/>
      <c r="AT90" s="268"/>
      <c r="AU90" s="268"/>
      <c r="AV90" s="268"/>
      <c r="AW90" s="269"/>
      <c r="AX90" s="269"/>
      <c r="AY90" s="269"/>
      <c r="AZ90" s="269"/>
      <c r="BA90" s="270"/>
      <c r="BB90" s="270"/>
      <c r="BC90" s="270"/>
      <c r="BD90" s="270"/>
      <c r="BE90" s="271"/>
      <c r="BF90" s="271"/>
      <c r="BG90" s="270"/>
      <c r="BH90" s="270"/>
      <c r="BI90" s="270"/>
      <c r="BJ90" s="270"/>
      <c r="BK90" s="270"/>
      <c r="BL90" s="270"/>
      <c r="BM90" s="270"/>
      <c r="BN90" s="270"/>
      <c r="BO90" s="270"/>
      <c r="BP90" s="270"/>
      <c r="BQ90" s="270"/>
      <c r="BR90" s="270"/>
      <c r="BS90" s="152"/>
      <c r="BT90" s="152"/>
      <c r="BU90" s="152"/>
      <c r="BV90" s="152"/>
      <c r="BW90" s="152"/>
      <c r="BX90" s="152"/>
      <c r="BY90" s="152"/>
      <c r="BZ90" s="152"/>
      <c r="CA90" s="272"/>
      <c r="CB90" s="6"/>
      <c r="CC90" s="273"/>
      <c r="CD90" s="274"/>
      <c r="CE90" s="274"/>
      <c r="CF90" s="574"/>
      <c r="CG90" s="17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</row>
    <row r="91" spans="1:98" ht="30" customHeight="1" thickBot="1" x14ac:dyDescent="0.35">
      <c r="A91" s="253"/>
      <c r="B91" s="158"/>
      <c r="C91" s="159"/>
      <c r="D91" s="645"/>
      <c r="E91" s="646"/>
      <c r="F91" s="647"/>
      <c r="G91" s="648"/>
      <c r="H91" s="649"/>
      <c r="I91" s="650"/>
      <c r="J91" s="373"/>
      <c r="K91" s="373"/>
      <c r="L91" s="373"/>
      <c r="M91" s="651"/>
      <c r="N91" s="652"/>
      <c r="O91" s="653"/>
      <c r="P91" s="259"/>
      <c r="Q91" s="260"/>
      <c r="R91" s="165"/>
      <c r="S91" s="165"/>
      <c r="T91" s="350"/>
      <c r="U91" s="549"/>
      <c r="V91" s="635">
        <v>3</v>
      </c>
      <c r="W91" s="654" t="s">
        <v>242</v>
      </c>
      <c r="X91" s="233">
        <v>45854</v>
      </c>
      <c r="Y91" s="233">
        <v>45870</v>
      </c>
      <c r="Z91" s="255"/>
      <c r="AA91" s="237">
        <v>0</v>
      </c>
      <c r="AB91" s="570"/>
      <c r="AC91" s="570"/>
      <c r="AD91" s="637"/>
      <c r="AE91" s="355"/>
      <c r="AF91" s="655"/>
      <c r="AG91" s="647"/>
      <c r="AH91" s="372"/>
      <c r="AI91" s="373"/>
      <c r="AJ91" s="374"/>
      <c r="AK91" s="159"/>
      <c r="AL91" s="653"/>
      <c r="AM91" s="653"/>
      <c r="AN91" s="656"/>
      <c r="AO91" s="6"/>
      <c r="AP91" s="643"/>
      <c r="AQ91" s="644"/>
      <c r="AR91" s="148"/>
      <c r="AS91" s="267"/>
      <c r="AT91" s="268"/>
      <c r="AU91" s="268"/>
      <c r="AV91" s="268"/>
      <c r="AW91" s="269"/>
      <c r="AX91" s="269"/>
      <c r="AY91" s="269"/>
      <c r="AZ91" s="269"/>
      <c r="BA91" s="270"/>
      <c r="BB91" s="270"/>
      <c r="BC91" s="270"/>
      <c r="BD91" s="270"/>
      <c r="BE91" s="271"/>
      <c r="BF91" s="271"/>
      <c r="BG91" s="270"/>
      <c r="BH91" s="270"/>
      <c r="BI91" s="270"/>
      <c r="BJ91" s="270"/>
      <c r="BK91" s="270"/>
      <c r="BL91" s="270"/>
      <c r="BM91" s="270"/>
      <c r="BN91" s="270"/>
      <c r="BO91" s="270"/>
      <c r="BP91" s="270"/>
      <c r="BQ91" s="270"/>
      <c r="BR91" s="270"/>
      <c r="BS91" s="152"/>
      <c r="BT91" s="152"/>
      <c r="BU91" s="152"/>
      <c r="BV91" s="152"/>
      <c r="BW91" s="152"/>
      <c r="BX91" s="152"/>
      <c r="BY91" s="152"/>
      <c r="BZ91" s="152"/>
      <c r="CA91" s="272"/>
      <c r="CB91" s="6"/>
      <c r="CC91" s="273"/>
      <c r="CD91" s="274"/>
      <c r="CE91" s="274"/>
      <c r="CF91" s="574"/>
      <c r="CG91" s="17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</row>
    <row r="92" spans="1:98" ht="21" customHeight="1" thickBot="1" x14ac:dyDescent="0.35">
      <c r="A92" s="253"/>
      <c r="B92" s="158"/>
      <c r="C92" s="159"/>
      <c r="D92" s="645"/>
      <c r="E92" s="646"/>
      <c r="F92" s="647"/>
      <c r="G92" s="648"/>
      <c r="H92" s="649"/>
      <c r="I92" s="650"/>
      <c r="J92" s="373"/>
      <c r="K92" s="373"/>
      <c r="L92" s="373"/>
      <c r="M92" s="651"/>
      <c r="N92" s="652"/>
      <c r="O92" s="653"/>
      <c r="P92" s="259"/>
      <c r="Q92" s="260"/>
      <c r="R92" s="165"/>
      <c r="S92" s="165"/>
      <c r="T92" s="350"/>
      <c r="U92" s="549"/>
      <c r="V92" s="635">
        <v>4</v>
      </c>
      <c r="W92" s="654" t="s">
        <v>243</v>
      </c>
      <c r="X92" s="233">
        <v>45870</v>
      </c>
      <c r="Y92" s="233">
        <v>45899</v>
      </c>
      <c r="Z92" s="255"/>
      <c r="AA92" s="237">
        <v>0</v>
      </c>
      <c r="AB92" s="570"/>
      <c r="AC92" s="570"/>
      <c r="AD92" s="637"/>
      <c r="AE92" s="355"/>
      <c r="AF92" s="655"/>
      <c r="AG92" s="647"/>
      <c r="AH92" s="372"/>
      <c r="AI92" s="373"/>
      <c r="AJ92" s="374"/>
      <c r="AK92" s="159"/>
      <c r="AL92" s="653"/>
      <c r="AM92" s="653"/>
      <c r="AN92" s="656"/>
      <c r="AO92" s="6"/>
      <c r="AP92" s="643"/>
      <c r="AQ92" s="644"/>
      <c r="AR92" s="148"/>
      <c r="AS92" s="267"/>
      <c r="AT92" s="268"/>
      <c r="AU92" s="268"/>
      <c r="AV92" s="268"/>
      <c r="AW92" s="269"/>
      <c r="AX92" s="269"/>
      <c r="AY92" s="269"/>
      <c r="AZ92" s="269"/>
      <c r="BA92" s="270"/>
      <c r="BB92" s="270"/>
      <c r="BC92" s="270"/>
      <c r="BD92" s="270"/>
      <c r="BE92" s="271"/>
      <c r="BF92" s="271"/>
      <c r="BG92" s="270"/>
      <c r="BH92" s="270"/>
      <c r="BI92" s="270"/>
      <c r="BJ92" s="270"/>
      <c r="BK92" s="270"/>
      <c r="BL92" s="270"/>
      <c r="BM92" s="270"/>
      <c r="BN92" s="270"/>
      <c r="BO92" s="270"/>
      <c r="BP92" s="270"/>
      <c r="BQ92" s="270"/>
      <c r="BR92" s="270"/>
      <c r="BS92" s="152"/>
      <c r="BT92" s="152"/>
      <c r="BU92" s="152"/>
      <c r="BV92" s="152"/>
      <c r="BW92" s="152"/>
      <c r="BX92" s="152"/>
      <c r="BY92" s="152"/>
      <c r="BZ92" s="152"/>
      <c r="CA92" s="272"/>
      <c r="CB92" s="6"/>
      <c r="CC92" s="273"/>
      <c r="CD92" s="274"/>
      <c r="CE92" s="274"/>
      <c r="CF92" s="574"/>
      <c r="CG92" s="17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</row>
    <row r="93" spans="1:98" ht="21" customHeight="1" thickBot="1" x14ac:dyDescent="0.35">
      <c r="A93" s="302"/>
      <c r="B93" s="303"/>
      <c r="C93" s="657"/>
      <c r="D93" s="658"/>
      <c r="E93" s="659"/>
      <c r="F93" s="660"/>
      <c r="G93" s="661"/>
      <c r="H93" s="662"/>
      <c r="I93" s="663"/>
      <c r="J93" s="664"/>
      <c r="K93" s="664"/>
      <c r="L93" s="664"/>
      <c r="M93" s="665"/>
      <c r="N93" s="666"/>
      <c r="O93" s="667"/>
      <c r="P93" s="310"/>
      <c r="Q93" s="311"/>
      <c r="R93" s="200"/>
      <c r="S93" s="200"/>
      <c r="T93" s="402"/>
      <c r="U93" s="549"/>
      <c r="V93" s="668">
        <v>5</v>
      </c>
      <c r="W93" s="203" t="s">
        <v>244</v>
      </c>
      <c r="X93" s="204">
        <v>45901</v>
      </c>
      <c r="Y93" s="204">
        <v>46006</v>
      </c>
      <c r="Z93" s="305"/>
      <c r="AA93" s="669">
        <v>0</v>
      </c>
      <c r="AB93" s="208"/>
      <c r="AC93" s="208"/>
      <c r="AD93" s="670"/>
      <c r="AE93" s="355"/>
      <c r="AF93" s="671"/>
      <c r="AG93" s="660"/>
      <c r="AH93" s="672"/>
      <c r="AI93" s="664"/>
      <c r="AJ93" s="673"/>
      <c r="AK93" s="657"/>
      <c r="AL93" s="667"/>
      <c r="AM93" s="667"/>
      <c r="AN93" s="674"/>
      <c r="AO93" s="175"/>
      <c r="AP93" s="675"/>
      <c r="AQ93" s="644"/>
      <c r="AR93" s="148"/>
      <c r="AS93" s="267"/>
      <c r="AT93" s="268"/>
      <c r="AU93" s="268"/>
      <c r="AV93" s="268"/>
      <c r="AW93" s="269"/>
      <c r="AX93" s="269"/>
      <c r="AY93" s="269"/>
      <c r="AZ93" s="269"/>
      <c r="BA93" s="270"/>
      <c r="BB93" s="270"/>
      <c r="BC93" s="270"/>
      <c r="BD93" s="270"/>
      <c r="BE93" s="271"/>
      <c r="BF93" s="271"/>
      <c r="BG93" s="270"/>
      <c r="BH93" s="270"/>
      <c r="BI93" s="270"/>
      <c r="BJ93" s="270"/>
      <c r="BK93" s="270"/>
      <c r="BL93" s="270"/>
      <c r="BM93" s="270"/>
      <c r="BN93" s="270"/>
      <c r="BO93" s="270"/>
      <c r="BP93" s="270"/>
      <c r="BQ93" s="270"/>
      <c r="BR93" s="270"/>
      <c r="BS93" s="152"/>
      <c r="BT93" s="152"/>
      <c r="BU93" s="152"/>
      <c r="BV93" s="152"/>
      <c r="BW93" s="152"/>
      <c r="BX93" s="152"/>
      <c r="BY93" s="152"/>
      <c r="BZ93" s="152"/>
      <c r="CA93" s="272"/>
      <c r="CB93" s="6"/>
      <c r="CC93" s="273"/>
      <c r="CD93" s="274"/>
      <c r="CE93" s="274"/>
      <c r="CF93" s="574"/>
      <c r="CG93" s="156"/>
      <c r="CH93" s="157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</row>
    <row r="94" spans="1:98" ht="38.25" customHeight="1" x14ac:dyDescent="0.3">
      <c r="A94" s="676">
        <v>10</v>
      </c>
      <c r="B94" s="190" t="s">
        <v>245</v>
      </c>
      <c r="C94" s="190"/>
      <c r="D94" s="677" t="s">
        <v>246</v>
      </c>
      <c r="E94" s="677"/>
      <c r="F94" s="335" t="s">
        <v>247</v>
      </c>
      <c r="G94" s="587">
        <v>100000</v>
      </c>
      <c r="H94" s="610" t="s">
        <v>66</v>
      </c>
      <c r="I94" s="588">
        <v>0</v>
      </c>
      <c r="J94" s="224"/>
      <c r="K94" s="224"/>
      <c r="L94" s="224"/>
      <c r="M94" s="678"/>
      <c r="N94" s="679">
        <v>5278000000</v>
      </c>
      <c r="O94" s="190" t="s">
        <v>91</v>
      </c>
      <c r="P94" s="679">
        <v>5278000000</v>
      </c>
      <c r="Q94" s="680">
        <v>55500000</v>
      </c>
      <c r="R94" s="679"/>
      <c r="S94" s="679"/>
      <c r="T94" s="548"/>
      <c r="U94" s="681"/>
      <c r="V94" s="682">
        <v>1</v>
      </c>
      <c r="W94" s="683" t="s">
        <v>92</v>
      </c>
      <c r="X94" s="684">
        <v>45717</v>
      </c>
      <c r="Y94" s="685">
        <v>45762</v>
      </c>
      <c r="Z94" s="236" t="s">
        <v>93</v>
      </c>
      <c r="AA94" s="554">
        <v>1</v>
      </c>
      <c r="AB94" s="554"/>
      <c r="AC94" s="554"/>
      <c r="AD94" s="686"/>
      <c r="AE94" s="355"/>
      <c r="AF94" s="178">
        <v>450203300</v>
      </c>
      <c r="AG94" s="178" t="s">
        <v>248</v>
      </c>
      <c r="AH94" s="687" t="s">
        <v>249</v>
      </c>
      <c r="AI94" s="162" t="s">
        <v>157</v>
      </c>
      <c r="AJ94" s="179">
        <v>25</v>
      </c>
      <c r="AK94" s="189">
        <v>0</v>
      </c>
      <c r="AL94" s="190"/>
      <c r="AM94" s="190"/>
      <c r="AN94" s="688"/>
      <c r="AO94" s="175"/>
      <c r="AP94" s="689" t="s">
        <v>97</v>
      </c>
      <c r="AQ94" s="626" t="s">
        <v>75</v>
      </c>
      <c r="AR94" s="148"/>
      <c r="AS94" s="281" t="e">
        <f t="shared" ref="AS94:BD94" si="26">#N/A</f>
        <v>#N/A</v>
      </c>
      <c r="AT94" s="282" t="e">
        <f t="shared" si="26"/>
        <v>#N/A</v>
      </c>
      <c r="AU94" s="282" t="e">
        <f t="shared" si="26"/>
        <v>#N/A</v>
      </c>
      <c r="AV94" s="282" t="e">
        <f t="shared" si="26"/>
        <v>#N/A</v>
      </c>
      <c r="AW94" s="283" t="e">
        <f t="shared" si="26"/>
        <v>#N/A</v>
      </c>
      <c r="AX94" s="283" t="e">
        <f t="shared" si="26"/>
        <v>#N/A</v>
      </c>
      <c r="AY94" s="283" t="e">
        <f t="shared" si="26"/>
        <v>#N/A</v>
      </c>
      <c r="AZ94" s="283" t="e">
        <f t="shared" si="26"/>
        <v>#N/A</v>
      </c>
      <c r="BA94" s="284" t="e">
        <f t="shared" si="26"/>
        <v>#N/A</v>
      </c>
      <c r="BB94" s="284" t="e">
        <f t="shared" si="26"/>
        <v>#N/A</v>
      </c>
      <c r="BC94" s="284" t="e">
        <f t="shared" si="26"/>
        <v>#N/A</v>
      </c>
      <c r="BD94" s="284" t="e">
        <f t="shared" si="26"/>
        <v>#N/A</v>
      </c>
      <c r="BE94" s="285">
        <v>0.2</v>
      </c>
      <c r="BF94" s="285">
        <v>0.8</v>
      </c>
      <c r="BG94" s="284" t="e">
        <f t="shared" ref="BG94:BI94" si="27">#N/A</f>
        <v>#N/A</v>
      </c>
      <c r="BH94" s="284" t="e">
        <f t="shared" si="27"/>
        <v>#N/A</v>
      </c>
      <c r="BI94" s="284" t="e">
        <f t="shared" si="27"/>
        <v>#N/A</v>
      </c>
      <c r="BJ94" s="284" t="e">
        <f t="shared" ref="BJ94:BK94" si="28">+AZ94*BE94</f>
        <v>#N/A</v>
      </c>
      <c r="BK94" s="284" t="e">
        <f t="shared" si="28"/>
        <v>#N/A</v>
      </c>
      <c r="BL94" s="284" t="e">
        <f t="shared" ref="BL94:BN94" si="29">#N/A</f>
        <v>#N/A</v>
      </c>
      <c r="BM94" s="284" t="e">
        <f t="shared" si="29"/>
        <v>#N/A</v>
      </c>
      <c r="BN94" s="284" t="e">
        <f t="shared" si="29"/>
        <v>#N/A</v>
      </c>
      <c r="BO94" s="284" t="e">
        <f t="shared" ref="BO94:BR94" si="30">+BG94+BK94</f>
        <v>#N/A</v>
      </c>
      <c r="BP94" s="284" t="e">
        <f t="shared" si="30"/>
        <v>#N/A</v>
      </c>
      <c r="BQ94" s="284" t="e">
        <f t="shared" si="30"/>
        <v>#N/A</v>
      </c>
      <c r="BR94" s="284" t="e">
        <f t="shared" si="30"/>
        <v>#N/A</v>
      </c>
      <c r="BS94" s="103"/>
      <c r="BT94" s="103"/>
      <c r="BU94" s="103"/>
      <c r="BV94" s="103"/>
      <c r="BW94" s="103"/>
      <c r="BX94" s="103"/>
      <c r="BY94" s="103"/>
      <c r="BZ94" s="103"/>
      <c r="CA94" s="100"/>
      <c r="CB94" s="6"/>
      <c r="CC94" s="154"/>
      <c r="CD94" s="152"/>
      <c r="CE94" s="152"/>
      <c r="CF94" s="155"/>
      <c r="CG94" s="156"/>
      <c r="CH94" s="157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</row>
    <row r="95" spans="1:98" ht="38.25" customHeight="1" x14ac:dyDescent="0.3">
      <c r="A95" s="676"/>
      <c r="B95" s="265"/>
      <c r="C95" s="265"/>
      <c r="D95" s="254"/>
      <c r="E95" s="254"/>
      <c r="F95" s="331"/>
      <c r="G95" s="591"/>
      <c r="H95" s="186"/>
      <c r="I95" s="333"/>
      <c r="J95" s="170"/>
      <c r="K95" s="170"/>
      <c r="L95" s="170"/>
      <c r="M95" s="334"/>
      <c r="N95" s="128"/>
      <c r="O95" s="265"/>
      <c r="P95" s="128"/>
      <c r="Q95" s="567"/>
      <c r="R95" s="128"/>
      <c r="S95" s="128"/>
      <c r="T95" s="568"/>
      <c r="U95" s="549"/>
      <c r="V95" s="690">
        <v>2</v>
      </c>
      <c r="W95" s="691" t="s">
        <v>69</v>
      </c>
      <c r="X95" s="692">
        <v>45762</v>
      </c>
      <c r="Y95" s="693">
        <v>45777</v>
      </c>
      <c r="Z95" s="237" t="s">
        <v>93</v>
      </c>
      <c r="AA95" s="570">
        <v>1</v>
      </c>
      <c r="AB95" s="570"/>
      <c r="AC95" s="570"/>
      <c r="AD95" s="694"/>
      <c r="AE95" s="355"/>
      <c r="AF95" s="263"/>
      <c r="AG95" s="263"/>
      <c r="AH95" s="255"/>
      <c r="AI95" s="121"/>
      <c r="AJ95" s="275"/>
      <c r="AK95" s="146"/>
      <c r="AL95" s="265"/>
      <c r="AM95" s="265"/>
      <c r="AN95" s="695"/>
      <c r="AO95" s="175"/>
      <c r="AP95" s="696"/>
      <c r="AQ95" s="647"/>
      <c r="AR95" s="148"/>
      <c r="AS95" s="281"/>
      <c r="AT95" s="282"/>
      <c r="AU95" s="282"/>
      <c r="AV95" s="282"/>
      <c r="AW95" s="283"/>
      <c r="AX95" s="283"/>
      <c r="AY95" s="283"/>
      <c r="AZ95" s="283"/>
      <c r="BA95" s="284"/>
      <c r="BB95" s="284"/>
      <c r="BC95" s="284"/>
      <c r="BD95" s="284"/>
      <c r="BE95" s="285"/>
      <c r="BF95" s="285"/>
      <c r="BG95" s="284"/>
      <c r="BH95" s="284"/>
      <c r="BI95" s="284"/>
      <c r="BJ95" s="284"/>
      <c r="BK95" s="284"/>
      <c r="BL95" s="284"/>
      <c r="BM95" s="284"/>
      <c r="BN95" s="284"/>
      <c r="BO95" s="284"/>
      <c r="BP95" s="284"/>
      <c r="BQ95" s="284"/>
      <c r="BR95" s="284"/>
      <c r="BS95" s="103"/>
      <c r="BT95" s="103"/>
      <c r="BU95" s="103"/>
      <c r="BV95" s="103"/>
      <c r="BW95" s="103"/>
      <c r="BX95" s="103"/>
      <c r="BY95" s="103"/>
      <c r="BZ95" s="103"/>
      <c r="CA95" s="100"/>
      <c r="CB95" s="6"/>
      <c r="CC95" s="154"/>
      <c r="CD95" s="152"/>
      <c r="CE95" s="152"/>
      <c r="CF95" s="155"/>
      <c r="CG95" s="156"/>
      <c r="CH95" s="157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</row>
    <row r="96" spans="1:98" ht="38.25" customHeight="1" x14ac:dyDescent="0.3">
      <c r="A96" s="676"/>
      <c r="B96" s="265"/>
      <c r="C96" s="265"/>
      <c r="D96" s="254"/>
      <c r="E96" s="254"/>
      <c r="F96" s="331"/>
      <c r="G96" s="591"/>
      <c r="H96" s="186"/>
      <c r="I96" s="333"/>
      <c r="J96" s="170"/>
      <c r="K96" s="170"/>
      <c r="L96" s="170"/>
      <c r="M96" s="334"/>
      <c r="N96" s="128"/>
      <c r="O96" s="265"/>
      <c r="P96" s="128"/>
      <c r="Q96" s="567"/>
      <c r="R96" s="128"/>
      <c r="S96" s="128"/>
      <c r="T96" s="568"/>
      <c r="U96" s="549"/>
      <c r="V96" s="690">
        <v>3</v>
      </c>
      <c r="W96" s="691" t="s">
        <v>76</v>
      </c>
      <c r="X96" s="692">
        <v>45778</v>
      </c>
      <c r="Y96" s="693">
        <v>45807</v>
      </c>
      <c r="Z96" s="237" t="s">
        <v>250</v>
      </c>
      <c r="AA96" s="570">
        <v>1</v>
      </c>
      <c r="AB96" s="570"/>
      <c r="AC96" s="570"/>
      <c r="AD96" s="694"/>
      <c r="AE96" s="355"/>
      <c r="AF96" s="263"/>
      <c r="AG96" s="263"/>
      <c r="AH96" s="255"/>
      <c r="AI96" s="121"/>
      <c r="AJ96" s="275"/>
      <c r="AK96" s="146"/>
      <c r="AL96" s="265"/>
      <c r="AM96" s="265"/>
      <c r="AN96" s="695"/>
      <c r="AO96" s="175"/>
      <c r="AP96" s="696"/>
      <c r="AQ96" s="647"/>
      <c r="AR96" s="148"/>
      <c r="AS96" s="281"/>
      <c r="AT96" s="282"/>
      <c r="AU96" s="282"/>
      <c r="AV96" s="282"/>
      <c r="AW96" s="283"/>
      <c r="AX96" s="283"/>
      <c r="AY96" s="283"/>
      <c r="AZ96" s="283"/>
      <c r="BA96" s="284"/>
      <c r="BB96" s="284"/>
      <c r="BC96" s="284"/>
      <c r="BD96" s="284"/>
      <c r="BE96" s="285"/>
      <c r="BF96" s="285"/>
      <c r="BG96" s="284"/>
      <c r="BH96" s="284"/>
      <c r="BI96" s="284"/>
      <c r="BJ96" s="284"/>
      <c r="BK96" s="284"/>
      <c r="BL96" s="284"/>
      <c r="BM96" s="284"/>
      <c r="BN96" s="284"/>
      <c r="BO96" s="284"/>
      <c r="BP96" s="284"/>
      <c r="BQ96" s="284"/>
      <c r="BR96" s="284"/>
      <c r="BS96" s="103"/>
      <c r="BT96" s="103"/>
      <c r="BU96" s="103"/>
      <c r="BV96" s="103"/>
      <c r="BW96" s="103"/>
      <c r="BX96" s="103"/>
      <c r="BY96" s="103"/>
      <c r="BZ96" s="103"/>
      <c r="CA96" s="100"/>
      <c r="CB96" s="6"/>
      <c r="CC96" s="154"/>
      <c r="CD96" s="152"/>
      <c r="CE96" s="152"/>
      <c r="CF96" s="155"/>
      <c r="CG96" s="156"/>
      <c r="CH96" s="157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</row>
    <row r="97" spans="1:98" ht="38.25" customHeight="1" x14ac:dyDescent="0.3">
      <c r="A97" s="676"/>
      <c r="B97" s="265"/>
      <c r="C97" s="265"/>
      <c r="D97" s="254"/>
      <c r="E97" s="254"/>
      <c r="F97" s="331"/>
      <c r="G97" s="591"/>
      <c r="H97" s="186"/>
      <c r="I97" s="333"/>
      <c r="J97" s="170"/>
      <c r="K97" s="170"/>
      <c r="L97" s="170"/>
      <c r="M97" s="334"/>
      <c r="N97" s="128"/>
      <c r="O97" s="265"/>
      <c r="P97" s="128"/>
      <c r="Q97" s="567"/>
      <c r="R97" s="128"/>
      <c r="S97" s="128"/>
      <c r="T97" s="568"/>
      <c r="U97" s="549"/>
      <c r="V97" s="690">
        <v>4</v>
      </c>
      <c r="W97" s="691" t="s">
        <v>251</v>
      </c>
      <c r="X97" s="692">
        <v>45809</v>
      </c>
      <c r="Y97" s="693">
        <v>45838</v>
      </c>
      <c r="Z97" s="237" t="s">
        <v>252</v>
      </c>
      <c r="AA97" s="570">
        <v>0</v>
      </c>
      <c r="AB97" s="570"/>
      <c r="AC97" s="570"/>
      <c r="AD97" s="694"/>
      <c r="AE97" s="355"/>
      <c r="AF97" s="263">
        <v>450200100</v>
      </c>
      <c r="AG97" s="255" t="s">
        <v>253</v>
      </c>
      <c r="AH97" s="255" t="s">
        <v>160</v>
      </c>
      <c r="AI97" s="121" t="s">
        <v>157</v>
      </c>
      <c r="AJ97" s="275">
        <v>25</v>
      </c>
      <c r="AK97" s="146">
        <v>0</v>
      </c>
      <c r="AL97" s="277"/>
      <c r="AM97" s="277"/>
      <c r="AN97" s="697"/>
      <c r="AO97" s="175"/>
      <c r="AP97" s="696"/>
      <c r="AQ97" s="647"/>
      <c r="AR97" s="148"/>
      <c r="AS97" s="281"/>
      <c r="AT97" s="282"/>
      <c r="AU97" s="282"/>
      <c r="AV97" s="282"/>
      <c r="AW97" s="283"/>
      <c r="AX97" s="283"/>
      <c r="AY97" s="283"/>
      <c r="AZ97" s="283"/>
      <c r="BA97" s="284"/>
      <c r="BB97" s="284"/>
      <c r="BC97" s="284"/>
      <c r="BD97" s="284"/>
      <c r="BE97" s="285"/>
      <c r="BF97" s="285"/>
      <c r="BG97" s="284"/>
      <c r="BH97" s="284"/>
      <c r="BI97" s="284"/>
      <c r="BJ97" s="284"/>
      <c r="BK97" s="284"/>
      <c r="BL97" s="284"/>
      <c r="BM97" s="284"/>
      <c r="BN97" s="284"/>
      <c r="BO97" s="284"/>
      <c r="BP97" s="284"/>
      <c r="BQ97" s="284"/>
      <c r="BR97" s="284"/>
      <c r="BS97" s="103"/>
      <c r="BT97" s="103"/>
      <c r="BU97" s="103"/>
      <c r="BV97" s="103"/>
      <c r="BW97" s="103"/>
      <c r="BX97" s="103"/>
      <c r="BY97" s="103"/>
      <c r="BZ97" s="103"/>
      <c r="CA97" s="100"/>
      <c r="CB97" s="6"/>
      <c r="CC97" s="154"/>
      <c r="CD97" s="152"/>
      <c r="CE97" s="152"/>
      <c r="CF97" s="155"/>
      <c r="CG97" s="156"/>
      <c r="CH97" s="157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</row>
    <row r="98" spans="1:98" ht="38.25" customHeight="1" x14ac:dyDescent="0.3">
      <c r="A98" s="676"/>
      <c r="B98" s="265"/>
      <c r="C98" s="265"/>
      <c r="D98" s="254"/>
      <c r="E98" s="254"/>
      <c r="F98" s="331"/>
      <c r="G98" s="591"/>
      <c r="H98" s="186"/>
      <c r="I98" s="333"/>
      <c r="J98" s="170"/>
      <c r="K98" s="170"/>
      <c r="L98" s="170"/>
      <c r="M98" s="334"/>
      <c r="N98" s="128"/>
      <c r="O98" s="265"/>
      <c r="P98" s="128"/>
      <c r="Q98" s="567"/>
      <c r="R98" s="128"/>
      <c r="S98" s="128"/>
      <c r="T98" s="568"/>
      <c r="U98" s="549"/>
      <c r="V98" s="690">
        <v>5</v>
      </c>
      <c r="W98" s="691" t="s">
        <v>254</v>
      </c>
      <c r="X98" s="692">
        <v>45839</v>
      </c>
      <c r="Y98" s="693">
        <v>45853</v>
      </c>
      <c r="Z98" s="237" t="s">
        <v>252</v>
      </c>
      <c r="AA98" s="570">
        <v>0</v>
      </c>
      <c r="AB98" s="570"/>
      <c r="AC98" s="570"/>
      <c r="AD98" s="694"/>
      <c r="AE98" s="355"/>
      <c r="AF98" s="263"/>
      <c r="AG98" s="255"/>
      <c r="AH98" s="255"/>
      <c r="AI98" s="121"/>
      <c r="AJ98" s="275"/>
      <c r="AK98" s="146"/>
      <c r="AL98" s="277"/>
      <c r="AM98" s="277"/>
      <c r="AN98" s="697"/>
      <c r="AO98" s="175"/>
      <c r="AP98" s="696"/>
      <c r="AQ98" s="647"/>
      <c r="AR98" s="148"/>
      <c r="AS98" s="281"/>
      <c r="AT98" s="282"/>
      <c r="AU98" s="282"/>
      <c r="AV98" s="282"/>
      <c r="AW98" s="283"/>
      <c r="AX98" s="283"/>
      <c r="AY98" s="283"/>
      <c r="AZ98" s="283"/>
      <c r="BA98" s="284"/>
      <c r="BB98" s="284"/>
      <c r="BC98" s="284"/>
      <c r="BD98" s="284"/>
      <c r="BE98" s="285"/>
      <c r="BF98" s="285"/>
      <c r="BG98" s="284"/>
      <c r="BH98" s="284"/>
      <c r="BI98" s="284"/>
      <c r="BJ98" s="284"/>
      <c r="BK98" s="284"/>
      <c r="BL98" s="284"/>
      <c r="BM98" s="284"/>
      <c r="BN98" s="284"/>
      <c r="BO98" s="284"/>
      <c r="BP98" s="284"/>
      <c r="BQ98" s="284"/>
      <c r="BR98" s="284"/>
      <c r="BS98" s="103"/>
      <c r="BT98" s="103"/>
      <c r="BU98" s="103"/>
      <c r="BV98" s="103"/>
      <c r="BW98" s="103"/>
      <c r="BX98" s="103"/>
      <c r="BY98" s="103"/>
      <c r="BZ98" s="103"/>
      <c r="CA98" s="100"/>
      <c r="CB98" s="6"/>
      <c r="CC98" s="154"/>
      <c r="CD98" s="152"/>
      <c r="CE98" s="152"/>
      <c r="CF98" s="155"/>
      <c r="CG98" s="156"/>
      <c r="CH98" s="157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</row>
    <row r="99" spans="1:98" ht="38.25" customHeight="1" x14ac:dyDescent="0.3">
      <c r="A99" s="676"/>
      <c r="B99" s="265"/>
      <c r="C99" s="265"/>
      <c r="D99" s="254"/>
      <c r="E99" s="254"/>
      <c r="F99" s="331"/>
      <c r="G99" s="591"/>
      <c r="H99" s="186"/>
      <c r="I99" s="333"/>
      <c r="J99" s="170"/>
      <c r="K99" s="170"/>
      <c r="L99" s="170"/>
      <c r="M99" s="334"/>
      <c r="N99" s="128"/>
      <c r="O99" s="265"/>
      <c r="P99" s="128"/>
      <c r="Q99" s="567"/>
      <c r="R99" s="128"/>
      <c r="S99" s="128"/>
      <c r="T99" s="568"/>
      <c r="U99" s="549"/>
      <c r="V99" s="690">
        <v>6</v>
      </c>
      <c r="W99" s="654" t="s">
        <v>255</v>
      </c>
      <c r="X99" s="692">
        <v>45854</v>
      </c>
      <c r="Y99" s="693">
        <v>46006</v>
      </c>
      <c r="Z99" s="237" t="s">
        <v>252</v>
      </c>
      <c r="AA99" s="570">
        <v>0</v>
      </c>
      <c r="AB99" s="570"/>
      <c r="AC99" s="570"/>
      <c r="AD99" s="694"/>
      <c r="AE99" s="355"/>
      <c r="AF99" s="263"/>
      <c r="AG99" s="255"/>
      <c r="AH99" s="255"/>
      <c r="AI99" s="121"/>
      <c r="AJ99" s="275"/>
      <c r="AK99" s="146"/>
      <c r="AL99" s="277"/>
      <c r="AM99" s="277"/>
      <c r="AN99" s="697"/>
      <c r="AO99" s="175"/>
      <c r="AP99" s="696"/>
      <c r="AQ99" s="647"/>
      <c r="AR99" s="148"/>
      <c r="AS99" s="281"/>
      <c r="AT99" s="282"/>
      <c r="AU99" s="282"/>
      <c r="AV99" s="282"/>
      <c r="AW99" s="283"/>
      <c r="AX99" s="283"/>
      <c r="AY99" s="283"/>
      <c r="AZ99" s="283"/>
      <c r="BA99" s="284"/>
      <c r="BB99" s="284"/>
      <c r="BC99" s="284"/>
      <c r="BD99" s="284"/>
      <c r="BE99" s="285"/>
      <c r="BF99" s="285"/>
      <c r="BG99" s="284"/>
      <c r="BH99" s="284"/>
      <c r="BI99" s="284"/>
      <c r="BJ99" s="284"/>
      <c r="BK99" s="284"/>
      <c r="BL99" s="284"/>
      <c r="BM99" s="284"/>
      <c r="BN99" s="284"/>
      <c r="BO99" s="284"/>
      <c r="BP99" s="284"/>
      <c r="BQ99" s="284"/>
      <c r="BR99" s="284"/>
      <c r="BS99" s="103"/>
      <c r="BT99" s="103"/>
      <c r="BU99" s="103"/>
      <c r="BV99" s="103"/>
      <c r="BW99" s="103"/>
      <c r="BX99" s="103"/>
      <c r="BY99" s="103"/>
      <c r="BZ99" s="103"/>
      <c r="CA99" s="100"/>
      <c r="CB99" s="6"/>
      <c r="CC99" s="154"/>
      <c r="CD99" s="152"/>
      <c r="CE99" s="152"/>
      <c r="CF99" s="155"/>
      <c r="CG99" s="156"/>
      <c r="CH99" s="157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</row>
    <row r="100" spans="1:98" ht="38.25" customHeight="1" x14ac:dyDescent="0.3">
      <c r="A100" s="676"/>
      <c r="B100" s="265"/>
      <c r="C100" s="265"/>
      <c r="D100" s="254"/>
      <c r="E100" s="254"/>
      <c r="F100" s="331"/>
      <c r="G100" s="591"/>
      <c r="H100" s="186"/>
      <c r="I100" s="333"/>
      <c r="J100" s="170"/>
      <c r="K100" s="170"/>
      <c r="L100" s="170"/>
      <c r="M100" s="334"/>
      <c r="N100" s="128"/>
      <c r="O100" s="265"/>
      <c r="P100" s="128"/>
      <c r="Q100" s="567"/>
      <c r="R100" s="128"/>
      <c r="S100" s="128"/>
      <c r="T100" s="568"/>
      <c r="U100" s="549"/>
      <c r="V100" s="690">
        <v>7</v>
      </c>
      <c r="W100" s="654" t="s">
        <v>256</v>
      </c>
      <c r="X100" s="692">
        <v>45854</v>
      </c>
      <c r="Y100" s="693">
        <v>46006</v>
      </c>
      <c r="Z100" s="237" t="s">
        <v>257</v>
      </c>
      <c r="AA100" s="570">
        <v>0</v>
      </c>
      <c r="AB100" s="570"/>
      <c r="AC100" s="570"/>
      <c r="AD100" s="694"/>
      <c r="AE100" s="355"/>
      <c r="AF100" s="263">
        <v>450203300</v>
      </c>
      <c r="AG100" s="263" t="s">
        <v>258</v>
      </c>
      <c r="AH100" s="255" t="s">
        <v>249</v>
      </c>
      <c r="AI100" s="121" t="s">
        <v>157</v>
      </c>
      <c r="AJ100" s="275">
        <v>25</v>
      </c>
      <c r="AK100" s="146">
        <v>0</v>
      </c>
      <c r="AL100" s="265"/>
      <c r="AM100" s="265"/>
      <c r="AN100" s="695"/>
      <c r="AO100" s="175"/>
      <c r="AP100" s="696"/>
      <c r="AQ100" s="647"/>
      <c r="AR100" s="148"/>
      <c r="AS100" s="281"/>
      <c r="AT100" s="282"/>
      <c r="AU100" s="282"/>
      <c r="AV100" s="282"/>
      <c r="AW100" s="283"/>
      <c r="AX100" s="283"/>
      <c r="AY100" s="283"/>
      <c r="AZ100" s="283"/>
      <c r="BA100" s="284"/>
      <c r="BB100" s="284"/>
      <c r="BC100" s="284"/>
      <c r="BD100" s="284"/>
      <c r="BE100" s="285"/>
      <c r="BF100" s="285"/>
      <c r="BG100" s="284"/>
      <c r="BH100" s="284"/>
      <c r="BI100" s="284"/>
      <c r="BJ100" s="284"/>
      <c r="BK100" s="284"/>
      <c r="BL100" s="284"/>
      <c r="BM100" s="284"/>
      <c r="BN100" s="284"/>
      <c r="BO100" s="284"/>
      <c r="BP100" s="284"/>
      <c r="BQ100" s="284"/>
      <c r="BR100" s="284"/>
      <c r="BS100" s="103"/>
      <c r="BT100" s="103"/>
      <c r="BU100" s="103"/>
      <c r="BV100" s="103"/>
      <c r="BW100" s="103"/>
      <c r="BX100" s="103"/>
      <c r="BY100" s="103"/>
      <c r="BZ100" s="103"/>
      <c r="CA100" s="100"/>
      <c r="CB100" s="6"/>
      <c r="CC100" s="154"/>
      <c r="CD100" s="152"/>
      <c r="CE100" s="152"/>
      <c r="CF100" s="155"/>
      <c r="CG100" s="156"/>
      <c r="CH100" s="157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</row>
    <row r="101" spans="1:98" ht="51.75" customHeight="1" x14ac:dyDescent="0.3">
      <c r="A101" s="676"/>
      <c r="B101" s="265"/>
      <c r="C101" s="265"/>
      <c r="D101" s="254"/>
      <c r="E101" s="254"/>
      <c r="F101" s="331"/>
      <c r="G101" s="591"/>
      <c r="H101" s="186"/>
      <c r="I101" s="333"/>
      <c r="J101" s="170"/>
      <c r="K101" s="170"/>
      <c r="L101" s="170"/>
      <c r="M101" s="334"/>
      <c r="N101" s="128"/>
      <c r="O101" s="265"/>
      <c r="P101" s="128"/>
      <c r="Q101" s="567"/>
      <c r="R101" s="128"/>
      <c r="S101" s="128"/>
      <c r="T101" s="568"/>
      <c r="U101" s="549"/>
      <c r="V101" s="690">
        <v>8</v>
      </c>
      <c r="W101" s="654" t="s">
        <v>259</v>
      </c>
      <c r="X101" s="692">
        <v>45792</v>
      </c>
      <c r="Y101" s="693">
        <v>45838</v>
      </c>
      <c r="Z101" s="237" t="s">
        <v>257</v>
      </c>
      <c r="AA101" s="570">
        <v>0</v>
      </c>
      <c r="AB101" s="570"/>
      <c r="AC101" s="570"/>
      <c r="AD101" s="694"/>
      <c r="AE101" s="355"/>
      <c r="AF101" s="263"/>
      <c r="AG101" s="263"/>
      <c r="AH101" s="255"/>
      <c r="AI101" s="121"/>
      <c r="AJ101" s="275"/>
      <c r="AK101" s="146"/>
      <c r="AL101" s="265"/>
      <c r="AM101" s="265"/>
      <c r="AN101" s="695"/>
      <c r="AO101" s="175"/>
      <c r="AP101" s="696"/>
      <c r="AQ101" s="647"/>
      <c r="AR101" s="148"/>
      <c r="AS101" s="281"/>
      <c r="AT101" s="282"/>
      <c r="AU101" s="282"/>
      <c r="AV101" s="282"/>
      <c r="AW101" s="283"/>
      <c r="AX101" s="283"/>
      <c r="AY101" s="283"/>
      <c r="AZ101" s="283"/>
      <c r="BA101" s="284"/>
      <c r="BB101" s="284"/>
      <c r="BC101" s="284"/>
      <c r="BD101" s="284"/>
      <c r="BE101" s="285"/>
      <c r="BF101" s="285"/>
      <c r="BG101" s="284"/>
      <c r="BH101" s="284"/>
      <c r="BI101" s="284"/>
      <c r="BJ101" s="284"/>
      <c r="BK101" s="284"/>
      <c r="BL101" s="284"/>
      <c r="BM101" s="284"/>
      <c r="BN101" s="284"/>
      <c r="BO101" s="284"/>
      <c r="BP101" s="284"/>
      <c r="BQ101" s="284"/>
      <c r="BR101" s="284"/>
      <c r="BS101" s="103"/>
      <c r="BT101" s="103"/>
      <c r="BU101" s="103"/>
      <c r="BV101" s="103"/>
      <c r="BW101" s="103"/>
      <c r="BX101" s="103"/>
      <c r="BY101" s="103"/>
      <c r="BZ101" s="103"/>
      <c r="CA101" s="100"/>
      <c r="CB101" s="6"/>
      <c r="CC101" s="154"/>
      <c r="CD101" s="152"/>
      <c r="CE101" s="152"/>
      <c r="CF101" s="155"/>
      <c r="CG101" s="156"/>
      <c r="CH101" s="157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</row>
    <row r="102" spans="1:98" ht="66.75" customHeight="1" x14ac:dyDescent="0.3">
      <c r="A102" s="676"/>
      <c r="B102" s="265"/>
      <c r="C102" s="265"/>
      <c r="D102" s="254"/>
      <c r="E102" s="254"/>
      <c r="F102" s="331"/>
      <c r="G102" s="591"/>
      <c r="H102" s="186"/>
      <c r="I102" s="333"/>
      <c r="J102" s="170"/>
      <c r="K102" s="170"/>
      <c r="L102" s="170"/>
      <c r="M102" s="334"/>
      <c r="N102" s="128"/>
      <c r="O102" s="265"/>
      <c r="P102" s="128"/>
      <c r="Q102" s="567"/>
      <c r="R102" s="128"/>
      <c r="S102" s="128"/>
      <c r="T102" s="568"/>
      <c r="U102" s="549"/>
      <c r="V102" s="690">
        <v>9</v>
      </c>
      <c r="W102" s="698" t="s">
        <v>260</v>
      </c>
      <c r="X102" s="692">
        <v>45854</v>
      </c>
      <c r="Y102" s="693">
        <v>46006</v>
      </c>
      <c r="Z102" s="237" t="s">
        <v>257</v>
      </c>
      <c r="AA102" s="570">
        <v>0</v>
      </c>
      <c r="AB102" s="570"/>
      <c r="AC102" s="570"/>
      <c r="AD102" s="694"/>
      <c r="AE102" s="355"/>
      <c r="AF102" s="263"/>
      <c r="AG102" s="263"/>
      <c r="AH102" s="255"/>
      <c r="AI102" s="121"/>
      <c r="AJ102" s="275"/>
      <c r="AK102" s="146"/>
      <c r="AL102" s="265"/>
      <c r="AM102" s="265"/>
      <c r="AN102" s="695"/>
      <c r="AO102" s="175"/>
      <c r="AP102" s="696"/>
      <c r="AQ102" s="647"/>
      <c r="AR102" s="148"/>
      <c r="AS102" s="281"/>
      <c r="AT102" s="282"/>
      <c r="AU102" s="282"/>
      <c r="AV102" s="282"/>
      <c r="AW102" s="283"/>
      <c r="AX102" s="283"/>
      <c r="AY102" s="283"/>
      <c r="AZ102" s="283"/>
      <c r="BA102" s="284"/>
      <c r="BB102" s="284"/>
      <c r="BC102" s="284"/>
      <c r="BD102" s="284"/>
      <c r="BE102" s="285"/>
      <c r="BF102" s="285"/>
      <c r="BG102" s="284"/>
      <c r="BH102" s="284"/>
      <c r="BI102" s="284"/>
      <c r="BJ102" s="284"/>
      <c r="BK102" s="284"/>
      <c r="BL102" s="284"/>
      <c r="BM102" s="284"/>
      <c r="BN102" s="284"/>
      <c r="BO102" s="284"/>
      <c r="BP102" s="284"/>
      <c r="BQ102" s="284"/>
      <c r="BR102" s="284"/>
      <c r="BS102" s="103"/>
      <c r="BT102" s="103"/>
      <c r="BU102" s="103"/>
      <c r="BV102" s="103"/>
      <c r="BW102" s="103"/>
      <c r="BX102" s="103"/>
      <c r="BY102" s="103"/>
      <c r="BZ102" s="103"/>
      <c r="CA102" s="100"/>
      <c r="CB102" s="6"/>
      <c r="CC102" s="154"/>
      <c r="CD102" s="152"/>
      <c r="CE102" s="152"/>
      <c r="CF102" s="155"/>
      <c r="CG102" s="156"/>
      <c r="CH102" s="157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</row>
    <row r="103" spans="1:98" ht="38.25" customHeight="1" x14ac:dyDescent="0.3">
      <c r="A103" s="676"/>
      <c r="B103" s="265"/>
      <c r="C103" s="265"/>
      <c r="D103" s="254"/>
      <c r="E103" s="254"/>
      <c r="F103" s="331"/>
      <c r="G103" s="591"/>
      <c r="H103" s="186"/>
      <c r="I103" s="333"/>
      <c r="J103" s="170"/>
      <c r="K103" s="170"/>
      <c r="L103" s="170"/>
      <c r="M103" s="334"/>
      <c r="N103" s="128"/>
      <c r="O103" s="265"/>
      <c r="P103" s="128"/>
      <c r="Q103" s="567"/>
      <c r="R103" s="128"/>
      <c r="S103" s="128"/>
      <c r="T103" s="568"/>
      <c r="U103" s="549"/>
      <c r="V103" s="690">
        <v>10</v>
      </c>
      <c r="W103" s="698" t="s">
        <v>261</v>
      </c>
      <c r="X103" s="692">
        <v>45792</v>
      </c>
      <c r="Y103" s="693">
        <v>45838</v>
      </c>
      <c r="Z103" s="237" t="s">
        <v>257</v>
      </c>
      <c r="AA103" s="570">
        <v>0</v>
      </c>
      <c r="AB103" s="570"/>
      <c r="AC103" s="570"/>
      <c r="AD103" s="694"/>
      <c r="AE103" s="355"/>
      <c r="AF103" s="699" t="s">
        <v>262</v>
      </c>
      <c r="AG103" s="255" t="s">
        <v>263</v>
      </c>
      <c r="AH103" s="255" t="s">
        <v>264</v>
      </c>
      <c r="AI103" s="121" t="s">
        <v>157</v>
      </c>
      <c r="AJ103" s="275">
        <v>1</v>
      </c>
      <c r="AK103" s="146">
        <v>0</v>
      </c>
      <c r="AL103" s="265"/>
      <c r="AM103" s="265"/>
      <c r="AN103" s="695"/>
      <c r="AO103" s="175"/>
      <c r="AP103" s="696"/>
      <c r="AQ103" s="647"/>
      <c r="AR103" s="148"/>
      <c r="AS103" s="281"/>
      <c r="AT103" s="282"/>
      <c r="AU103" s="282"/>
      <c r="AV103" s="282"/>
      <c r="AW103" s="283"/>
      <c r="AX103" s="283"/>
      <c r="AY103" s="283"/>
      <c r="AZ103" s="283"/>
      <c r="BA103" s="284"/>
      <c r="BB103" s="284"/>
      <c r="BC103" s="284"/>
      <c r="BD103" s="284"/>
      <c r="BE103" s="285"/>
      <c r="BF103" s="285"/>
      <c r="BG103" s="284"/>
      <c r="BH103" s="284"/>
      <c r="BI103" s="284"/>
      <c r="BJ103" s="284"/>
      <c r="BK103" s="284"/>
      <c r="BL103" s="284"/>
      <c r="BM103" s="284"/>
      <c r="BN103" s="284"/>
      <c r="BO103" s="284"/>
      <c r="BP103" s="284"/>
      <c r="BQ103" s="284"/>
      <c r="BR103" s="284"/>
      <c r="BS103" s="103"/>
      <c r="BT103" s="103"/>
      <c r="BU103" s="103"/>
      <c r="BV103" s="103"/>
      <c r="BW103" s="103"/>
      <c r="BX103" s="103"/>
      <c r="BY103" s="103"/>
      <c r="BZ103" s="103"/>
      <c r="CA103" s="100"/>
      <c r="CB103" s="6"/>
      <c r="CC103" s="154"/>
      <c r="CD103" s="152"/>
      <c r="CE103" s="152"/>
      <c r="CF103" s="155"/>
      <c r="CG103" s="156"/>
      <c r="CH103" s="157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</row>
    <row r="104" spans="1:98" ht="38.25" customHeight="1" thickBot="1" x14ac:dyDescent="0.35">
      <c r="A104" s="676"/>
      <c r="B104" s="182"/>
      <c r="C104" s="182"/>
      <c r="D104" s="700"/>
      <c r="E104" s="700"/>
      <c r="F104" s="398"/>
      <c r="G104" s="594"/>
      <c r="H104" s="215"/>
      <c r="I104" s="400"/>
      <c r="J104" s="212"/>
      <c r="K104" s="212"/>
      <c r="L104" s="212"/>
      <c r="M104" s="401"/>
      <c r="N104" s="129"/>
      <c r="O104" s="182"/>
      <c r="P104" s="129"/>
      <c r="Q104" s="701"/>
      <c r="R104" s="129"/>
      <c r="S104" s="129"/>
      <c r="T104" s="580"/>
      <c r="U104" s="549"/>
      <c r="V104" s="702">
        <v>11</v>
      </c>
      <c r="W104" s="703" t="s">
        <v>265</v>
      </c>
      <c r="X104" s="704">
        <v>45854</v>
      </c>
      <c r="Y104" s="705">
        <v>46006</v>
      </c>
      <c r="Z104" s="706" t="s">
        <v>257</v>
      </c>
      <c r="AA104" s="317">
        <v>0</v>
      </c>
      <c r="AB104" s="208"/>
      <c r="AC104" s="208"/>
      <c r="AD104" s="707"/>
      <c r="AE104" s="355"/>
      <c r="AF104" s="708"/>
      <c r="AG104" s="600"/>
      <c r="AH104" s="600"/>
      <c r="AI104" s="122"/>
      <c r="AJ104" s="583"/>
      <c r="AK104" s="181"/>
      <c r="AL104" s="182"/>
      <c r="AM104" s="182"/>
      <c r="AN104" s="709"/>
      <c r="AO104" s="175"/>
      <c r="AP104" s="696"/>
      <c r="AQ104" s="647"/>
      <c r="AR104" s="148"/>
      <c r="AS104" s="281"/>
      <c r="AT104" s="282"/>
      <c r="AU104" s="282"/>
      <c r="AV104" s="282"/>
      <c r="AW104" s="283"/>
      <c r="AX104" s="283"/>
      <c r="AY104" s="283"/>
      <c r="AZ104" s="283"/>
      <c r="BA104" s="284"/>
      <c r="BB104" s="284"/>
      <c r="BC104" s="284"/>
      <c r="BD104" s="284"/>
      <c r="BE104" s="285"/>
      <c r="BF104" s="285"/>
      <c r="BG104" s="284"/>
      <c r="BH104" s="284"/>
      <c r="BI104" s="284"/>
      <c r="BJ104" s="284"/>
      <c r="BK104" s="284"/>
      <c r="BL104" s="284"/>
      <c r="BM104" s="284"/>
      <c r="BN104" s="284"/>
      <c r="BO104" s="284"/>
      <c r="BP104" s="284"/>
      <c r="BQ104" s="284"/>
      <c r="BR104" s="284"/>
      <c r="BS104" s="103"/>
      <c r="BT104" s="103"/>
      <c r="BU104" s="103"/>
      <c r="BV104" s="103"/>
      <c r="BW104" s="103"/>
      <c r="BX104" s="103"/>
      <c r="BY104" s="103"/>
      <c r="BZ104" s="103"/>
      <c r="CA104" s="100"/>
      <c r="CB104" s="6"/>
      <c r="CC104" s="154"/>
      <c r="CD104" s="152"/>
      <c r="CE104" s="152"/>
      <c r="CF104" s="155"/>
      <c r="CG104" s="156"/>
      <c r="CH104" s="157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</row>
    <row r="105" spans="1:98" ht="102" customHeight="1" x14ac:dyDescent="0.3">
      <c r="A105" s="710">
        <v>11</v>
      </c>
      <c r="B105" s="711" t="s">
        <v>266</v>
      </c>
      <c r="C105" s="623"/>
      <c r="D105" s="712"/>
      <c r="E105" s="713"/>
      <c r="F105" s="553" t="s">
        <v>267</v>
      </c>
      <c r="G105" s="551">
        <v>4000</v>
      </c>
      <c r="H105" s="545" t="s">
        <v>66</v>
      </c>
      <c r="I105" s="714">
        <v>1120</v>
      </c>
      <c r="J105" s="715"/>
      <c r="K105" s="715"/>
      <c r="L105" s="715"/>
      <c r="M105" s="716" t="s">
        <v>268</v>
      </c>
      <c r="N105" s="546">
        <v>9412578133</v>
      </c>
      <c r="O105" s="559" t="s">
        <v>91</v>
      </c>
      <c r="P105" s="546">
        <v>9412578133</v>
      </c>
      <c r="Q105" s="717">
        <v>1530000000</v>
      </c>
      <c r="R105" s="230"/>
      <c r="S105" s="230"/>
      <c r="T105" s="597"/>
      <c r="U105" s="549"/>
      <c r="V105" s="718">
        <v>1</v>
      </c>
      <c r="W105" s="719" t="s">
        <v>269</v>
      </c>
      <c r="X105" s="720">
        <v>45689</v>
      </c>
      <c r="Y105" s="720">
        <v>46021</v>
      </c>
      <c r="Z105" s="335" t="s">
        <v>270</v>
      </c>
      <c r="AA105" s="335">
        <v>1</v>
      </c>
      <c r="AB105" s="335"/>
      <c r="AC105" s="335"/>
      <c r="AD105" s="348"/>
      <c r="AE105" s="355"/>
      <c r="AF105" s="639" t="s">
        <v>271</v>
      </c>
      <c r="AG105" s="626" t="s">
        <v>272</v>
      </c>
      <c r="AH105" s="626" t="s">
        <v>273</v>
      </c>
      <c r="AI105" s="630" t="s">
        <v>73</v>
      </c>
      <c r="AJ105" s="641">
        <v>150</v>
      </c>
      <c r="AK105" s="623">
        <v>42</v>
      </c>
      <c r="AL105" s="633"/>
      <c r="AM105" s="633"/>
      <c r="AN105" s="642"/>
      <c r="AO105" s="6"/>
      <c r="AP105" s="242" t="s">
        <v>97</v>
      </c>
      <c r="AQ105" s="243" t="s">
        <v>75</v>
      </c>
      <c r="AR105" s="148"/>
      <c r="AS105" s="281" t="e">
        <f t="shared" ref="AS105:BD105" si="31">#N/A</f>
        <v>#N/A</v>
      </c>
      <c r="AT105" s="282" t="e">
        <f t="shared" si="31"/>
        <v>#N/A</v>
      </c>
      <c r="AU105" s="282" t="e">
        <f t="shared" si="31"/>
        <v>#N/A</v>
      </c>
      <c r="AV105" s="282" t="e">
        <f t="shared" si="31"/>
        <v>#N/A</v>
      </c>
      <c r="AW105" s="283" t="e">
        <f t="shared" si="31"/>
        <v>#N/A</v>
      </c>
      <c r="AX105" s="283" t="e">
        <f t="shared" si="31"/>
        <v>#N/A</v>
      </c>
      <c r="AY105" s="283" t="e">
        <f t="shared" si="31"/>
        <v>#N/A</v>
      </c>
      <c r="AZ105" s="283" t="e">
        <f t="shared" si="31"/>
        <v>#N/A</v>
      </c>
      <c r="BA105" s="284" t="e">
        <f t="shared" si="31"/>
        <v>#N/A</v>
      </c>
      <c r="BB105" s="284" t="e">
        <f t="shared" si="31"/>
        <v>#N/A</v>
      </c>
      <c r="BC105" s="284" t="e">
        <f t="shared" si="31"/>
        <v>#N/A</v>
      </c>
      <c r="BD105" s="284" t="e">
        <f t="shared" si="31"/>
        <v>#N/A</v>
      </c>
      <c r="BE105" s="285">
        <v>0.2</v>
      </c>
      <c r="BF105" s="285">
        <v>0.8</v>
      </c>
      <c r="BG105" s="284" t="e">
        <f t="shared" ref="BG105:BI105" si="32">#N/A</f>
        <v>#N/A</v>
      </c>
      <c r="BH105" s="284" t="e">
        <f t="shared" si="32"/>
        <v>#N/A</v>
      </c>
      <c r="BI105" s="284" t="e">
        <f t="shared" si="32"/>
        <v>#N/A</v>
      </c>
      <c r="BJ105" s="284" t="e">
        <f t="shared" ref="BJ105:BK105" si="33">+AZ105*BE105</f>
        <v>#N/A</v>
      </c>
      <c r="BK105" s="284" t="e">
        <f t="shared" si="33"/>
        <v>#N/A</v>
      </c>
      <c r="BL105" s="284" t="e">
        <f t="shared" ref="BL105:BN105" si="34">#N/A</f>
        <v>#N/A</v>
      </c>
      <c r="BM105" s="284" t="e">
        <f t="shared" si="34"/>
        <v>#N/A</v>
      </c>
      <c r="BN105" s="284" t="e">
        <f t="shared" si="34"/>
        <v>#N/A</v>
      </c>
      <c r="BO105" s="284" t="e">
        <f t="shared" ref="BO105:BR105" si="35">+BG105+BK105</f>
        <v>#N/A</v>
      </c>
      <c r="BP105" s="284" t="e">
        <f t="shared" si="35"/>
        <v>#N/A</v>
      </c>
      <c r="BQ105" s="284" t="e">
        <f t="shared" si="35"/>
        <v>#N/A</v>
      </c>
      <c r="BR105" s="284" t="e">
        <f t="shared" si="35"/>
        <v>#N/A</v>
      </c>
      <c r="BS105" s="103"/>
      <c r="BT105" s="103"/>
      <c r="BU105" s="103"/>
      <c r="BV105" s="103"/>
      <c r="BW105" s="103"/>
      <c r="BX105" s="103"/>
      <c r="BY105" s="103"/>
      <c r="BZ105" s="103"/>
      <c r="CA105" s="100"/>
      <c r="CB105" s="6"/>
      <c r="CC105" s="154"/>
      <c r="CD105" s="152"/>
      <c r="CE105" s="152"/>
      <c r="CF105" s="155"/>
      <c r="CG105" s="17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</row>
    <row r="106" spans="1:98" ht="102" customHeight="1" x14ac:dyDescent="0.3">
      <c r="A106" s="721"/>
      <c r="B106" s="722"/>
      <c r="C106" s="159"/>
      <c r="D106" s="723"/>
      <c r="E106" s="724"/>
      <c r="F106" s="135" t="s">
        <v>77</v>
      </c>
      <c r="G106" s="133">
        <v>3000</v>
      </c>
      <c r="H106" s="120"/>
      <c r="I106" s="725">
        <v>840</v>
      </c>
      <c r="J106" s="388"/>
      <c r="K106" s="388"/>
      <c r="L106" s="388"/>
      <c r="M106" s="328"/>
      <c r="N106" s="128"/>
      <c r="O106" s="265"/>
      <c r="P106" s="128"/>
      <c r="Q106" s="726"/>
      <c r="R106" s="165"/>
      <c r="S106" s="165"/>
      <c r="T106" s="350"/>
      <c r="U106" s="549"/>
      <c r="V106" s="727"/>
      <c r="W106" s="728"/>
      <c r="X106" s="729"/>
      <c r="Y106" s="729"/>
      <c r="Z106" s="687"/>
      <c r="AA106" s="687"/>
      <c r="AB106" s="687"/>
      <c r="AC106" s="687"/>
      <c r="AD106" s="730"/>
      <c r="AE106" s="355"/>
      <c r="AF106" s="655"/>
      <c r="AG106" s="647"/>
      <c r="AH106" s="647"/>
      <c r="AI106" s="373"/>
      <c r="AJ106" s="374"/>
      <c r="AK106" s="159"/>
      <c r="AL106" s="653"/>
      <c r="AM106" s="653"/>
      <c r="AN106" s="656"/>
      <c r="AO106" s="6"/>
      <c r="AP106" s="266"/>
      <c r="AQ106" s="147"/>
      <c r="AR106" s="148"/>
      <c r="AS106" s="281"/>
      <c r="AT106" s="282"/>
      <c r="AU106" s="282"/>
      <c r="AV106" s="282"/>
      <c r="AW106" s="283"/>
      <c r="AX106" s="283"/>
      <c r="AY106" s="283"/>
      <c r="AZ106" s="283"/>
      <c r="BA106" s="284"/>
      <c r="BB106" s="284"/>
      <c r="BC106" s="284"/>
      <c r="BD106" s="284"/>
      <c r="BE106" s="285"/>
      <c r="BF106" s="285"/>
      <c r="BG106" s="284"/>
      <c r="BH106" s="284"/>
      <c r="BI106" s="284"/>
      <c r="BJ106" s="284"/>
      <c r="BK106" s="284"/>
      <c r="BL106" s="284"/>
      <c r="BM106" s="284"/>
      <c r="BN106" s="284"/>
      <c r="BO106" s="284"/>
      <c r="BP106" s="284"/>
      <c r="BQ106" s="284"/>
      <c r="BR106" s="284"/>
      <c r="BS106" s="103"/>
      <c r="BT106" s="103"/>
      <c r="BU106" s="103"/>
      <c r="BV106" s="103"/>
      <c r="BW106" s="103"/>
      <c r="BX106" s="103"/>
      <c r="BY106" s="103"/>
      <c r="BZ106" s="103"/>
      <c r="CA106" s="100"/>
      <c r="CB106" s="6"/>
      <c r="CC106" s="154"/>
      <c r="CD106" s="152"/>
      <c r="CE106" s="152"/>
      <c r="CF106" s="155"/>
      <c r="CG106" s="17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</row>
    <row r="107" spans="1:98" ht="102" customHeight="1" x14ac:dyDescent="0.3">
      <c r="A107" s="721"/>
      <c r="B107" s="722"/>
      <c r="C107" s="159"/>
      <c r="D107" s="723"/>
      <c r="E107" s="724"/>
      <c r="F107" s="135" t="s">
        <v>81</v>
      </c>
      <c r="G107" s="133">
        <v>3614</v>
      </c>
      <c r="H107" s="120"/>
      <c r="I107" s="725">
        <v>1011</v>
      </c>
      <c r="J107" s="388"/>
      <c r="K107" s="388"/>
      <c r="L107" s="388"/>
      <c r="M107" s="328"/>
      <c r="N107" s="128"/>
      <c r="O107" s="265"/>
      <c r="P107" s="128"/>
      <c r="Q107" s="726"/>
      <c r="R107" s="165"/>
      <c r="S107" s="165"/>
      <c r="T107" s="350"/>
      <c r="U107" s="549"/>
      <c r="V107" s="731">
        <v>2</v>
      </c>
      <c r="W107" s="732" t="s">
        <v>274</v>
      </c>
      <c r="X107" s="733">
        <v>45689</v>
      </c>
      <c r="Y107" s="733">
        <v>46021</v>
      </c>
      <c r="Z107" s="600" t="s">
        <v>270</v>
      </c>
      <c r="AA107" s="600">
        <v>0</v>
      </c>
      <c r="AB107" s="600"/>
      <c r="AC107" s="600"/>
      <c r="AD107" s="734"/>
      <c r="AE107" s="355"/>
      <c r="AF107" s="655"/>
      <c r="AG107" s="647"/>
      <c r="AH107" s="647"/>
      <c r="AI107" s="373"/>
      <c r="AJ107" s="374"/>
      <c r="AK107" s="159"/>
      <c r="AL107" s="653"/>
      <c r="AM107" s="653"/>
      <c r="AN107" s="656"/>
      <c r="AO107" s="6"/>
      <c r="AP107" s="266"/>
      <c r="AQ107" s="147"/>
      <c r="AR107" s="148"/>
      <c r="AS107" s="281"/>
      <c r="AT107" s="282"/>
      <c r="AU107" s="282"/>
      <c r="AV107" s="282"/>
      <c r="AW107" s="283"/>
      <c r="AX107" s="283"/>
      <c r="AY107" s="283"/>
      <c r="AZ107" s="283"/>
      <c r="BA107" s="284"/>
      <c r="BB107" s="284"/>
      <c r="BC107" s="284"/>
      <c r="BD107" s="284"/>
      <c r="BE107" s="285"/>
      <c r="BF107" s="285"/>
      <c r="BG107" s="284"/>
      <c r="BH107" s="284"/>
      <c r="BI107" s="284"/>
      <c r="BJ107" s="284"/>
      <c r="BK107" s="284"/>
      <c r="BL107" s="284"/>
      <c r="BM107" s="284"/>
      <c r="BN107" s="284"/>
      <c r="BO107" s="284"/>
      <c r="BP107" s="284"/>
      <c r="BQ107" s="284"/>
      <c r="BR107" s="284"/>
      <c r="BS107" s="103"/>
      <c r="BT107" s="103"/>
      <c r="BU107" s="103"/>
      <c r="BV107" s="103"/>
      <c r="BW107" s="103"/>
      <c r="BX107" s="103"/>
      <c r="BY107" s="103"/>
      <c r="BZ107" s="103"/>
      <c r="CA107" s="100"/>
      <c r="CB107" s="6"/>
      <c r="CC107" s="154"/>
      <c r="CD107" s="152"/>
      <c r="CE107" s="152"/>
      <c r="CF107" s="155"/>
      <c r="CG107" s="17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</row>
    <row r="108" spans="1:98" ht="102" customHeight="1" x14ac:dyDescent="0.3">
      <c r="A108" s="721"/>
      <c r="B108" s="722"/>
      <c r="C108" s="159"/>
      <c r="D108" s="723"/>
      <c r="E108" s="724"/>
      <c r="F108" s="135" t="s">
        <v>77</v>
      </c>
      <c r="G108" s="133">
        <v>16882</v>
      </c>
      <c r="H108" s="120"/>
      <c r="I108" s="725">
        <v>4726</v>
      </c>
      <c r="J108" s="388"/>
      <c r="K108" s="388"/>
      <c r="L108" s="388"/>
      <c r="M108" s="328"/>
      <c r="N108" s="128"/>
      <c r="O108" s="265"/>
      <c r="P108" s="128"/>
      <c r="Q108" s="726"/>
      <c r="R108" s="165"/>
      <c r="S108" s="165"/>
      <c r="T108" s="350"/>
      <c r="U108" s="549"/>
      <c r="V108" s="727"/>
      <c r="W108" s="728"/>
      <c r="X108" s="729"/>
      <c r="Y108" s="729"/>
      <c r="Z108" s="687"/>
      <c r="AA108" s="687"/>
      <c r="AB108" s="687"/>
      <c r="AC108" s="687"/>
      <c r="AD108" s="730"/>
      <c r="AE108" s="355"/>
      <c r="AF108" s="655"/>
      <c r="AG108" s="647"/>
      <c r="AH108" s="647"/>
      <c r="AI108" s="373"/>
      <c r="AJ108" s="374"/>
      <c r="AK108" s="159"/>
      <c r="AL108" s="653"/>
      <c r="AM108" s="653"/>
      <c r="AN108" s="656"/>
      <c r="AO108" s="6"/>
      <c r="AP108" s="266"/>
      <c r="AQ108" s="147"/>
      <c r="AR108" s="148"/>
      <c r="AS108" s="281"/>
      <c r="AT108" s="282"/>
      <c r="AU108" s="282"/>
      <c r="AV108" s="282"/>
      <c r="AW108" s="283"/>
      <c r="AX108" s="283"/>
      <c r="AY108" s="283"/>
      <c r="AZ108" s="283"/>
      <c r="BA108" s="284"/>
      <c r="BB108" s="284"/>
      <c r="BC108" s="284"/>
      <c r="BD108" s="284"/>
      <c r="BE108" s="285"/>
      <c r="BF108" s="285"/>
      <c r="BG108" s="284"/>
      <c r="BH108" s="284"/>
      <c r="BI108" s="284"/>
      <c r="BJ108" s="284"/>
      <c r="BK108" s="284"/>
      <c r="BL108" s="284"/>
      <c r="BM108" s="284"/>
      <c r="BN108" s="284"/>
      <c r="BO108" s="284"/>
      <c r="BP108" s="284"/>
      <c r="BQ108" s="284"/>
      <c r="BR108" s="284"/>
      <c r="BS108" s="103"/>
      <c r="BT108" s="103"/>
      <c r="BU108" s="103"/>
      <c r="BV108" s="103"/>
      <c r="BW108" s="103"/>
      <c r="BX108" s="103"/>
      <c r="BY108" s="103"/>
      <c r="BZ108" s="103"/>
      <c r="CA108" s="100"/>
      <c r="CB108" s="6"/>
      <c r="CC108" s="154"/>
      <c r="CD108" s="152"/>
      <c r="CE108" s="152"/>
      <c r="CF108" s="155"/>
      <c r="CG108" s="17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</row>
    <row r="109" spans="1:98" ht="102" customHeight="1" x14ac:dyDescent="0.3">
      <c r="A109" s="721"/>
      <c r="B109" s="722"/>
      <c r="C109" s="159"/>
      <c r="D109" s="723"/>
      <c r="E109" s="724"/>
      <c r="F109" s="135" t="s">
        <v>275</v>
      </c>
      <c r="G109" s="133">
        <v>9442</v>
      </c>
      <c r="H109" s="120"/>
      <c r="I109" s="725">
        <v>2643</v>
      </c>
      <c r="J109" s="388"/>
      <c r="K109" s="388"/>
      <c r="L109" s="388"/>
      <c r="M109" s="328"/>
      <c r="N109" s="128"/>
      <c r="O109" s="265"/>
      <c r="P109" s="128"/>
      <c r="Q109" s="567"/>
      <c r="R109" s="165"/>
      <c r="S109" s="165"/>
      <c r="T109" s="350"/>
      <c r="U109" s="549"/>
      <c r="V109" s="731">
        <v>3</v>
      </c>
      <c r="W109" s="732" t="s">
        <v>276</v>
      </c>
      <c r="X109" s="733">
        <v>45809</v>
      </c>
      <c r="Y109" s="733">
        <v>46021</v>
      </c>
      <c r="Z109" s="600" t="s">
        <v>270</v>
      </c>
      <c r="AA109" s="600">
        <v>0</v>
      </c>
      <c r="AB109" s="600"/>
      <c r="AC109" s="600"/>
      <c r="AD109" s="734"/>
      <c r="AE109" s="355"/>
      <c r="AF109" s="655"/>
      <c r="AG109" s="647"/>
      <c r="AH109" s="647"/>
      <c r="AI109" s="373"/>
      <c r="AJ109" s="374"/>
      <c r="AK109" s="159"/>
      <c r="AL109" s="653"/>
      <c r="AM109" s="653"/>
      <c r="AN109" s="656"/>
      <c r="AO109" s="6"/>
      <c r="AP109" s="266"/>
      <c r="AQ109" s="147"/>
      <c r="AR109" s="148"/>
      <c r="AS109" s="281"/>
      <c r="AT109" s="282"/>
      <c r="AU109" s="282"/>
      <c r="AV109" s="282"/>
      <c r="AW109" s="283"/>
      <c r="AX109" s="283"/>
      <c r="AY109" s="283"/>
      <c r="AZ109" s="283"/>
      <c r="BA109" s="284"/>
      <c r="BB109" s="284"/>
      <c r="BC109" s="284"/>
      <c r="BD109" s="284"/>
      <c r="BE109" s="285"/>
      <c r="BF109" s="285"/>
      <c r="BG109" s="284"/>
      <c r="BH109" s="284"/>
      <c r="BI109" s="284"/>
      <c r="BJ109" s="284"/>
      <c r="BK109" s="284"/>
      <c r="BL109" s="284"/>
      <c r="BM109" s="284"/>
      <c r="BN109" s="284"/>
      <c r="BO109" s="284"/>
      <c r="BP109" s="284"/>
      <c r="BQ109" s="284"/>
      <c r="BR109" s="284"/>
      <c r="BS109" s="103"/>
      <c r="BT109" s="103"/>
      <c r="BU109" s="103"/>
      <c r="BV109" s="103"/>
      <c r="BW109" s="103"/>
      <c r="BX109" s="103"/>
      <c r="BY109" s="103"/>
      <c r="BZ109" s="103"/>
      <c r="CA109" s="100"/>
      <c r="CB109" s="6"/>
      <c r="CC109" s="154"/>
      <c r="CD109" s="152"/>
      <c r="CE109" s="152"/>
      <c r="CF109" s="155"/>
      <c r="CG109" s="17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</row>
    <row r="110" spans="1:98" ht="102" customHeight="1" thickBot="1" x14ac:dyDescent="0.35">
      <c r="A110" s="735"/>
      <c r="B110" s="674"/>
      <c r="C110" s="657"/>
      <c r="D110" s="736"/>
      <c r="E110" s="737"/>
      <c r="F110" s="315" t="s">
        <v>65</v>
      </c>
      <c r="G110" s="313">
        <v>3082</v>
      </c>
      <c r="H110" s="738"/>
      <c r="I110" s="739">
        <v>862</v>
      </c>
      <c r="J110" s="409"/>
      <c r="K110" s="409"/>
      <c r="L110" s="409"/>
      <c r="M110" s="395"/>
      <c r="N110" s="199"/>
      <c r="O110" s="584"/>
      <c r="P110" s="199"/>
      <c r="Q110" s="579"/>
      <c r="R110" s="200"/>
      <c r="S110" s="200"/>
      <c r="T110" s="402"/>
      <c r="U110" s="549"/>
      <c r="V110" s="740"/>
      <c r="W110" s="728"/>
      <c r="X110" s="741"/>
      <c r="Y110" s="741"/>
      <c r="Z110" s="398"/>
      <c r="AA110" s="398"/>
      <c r="AB110" s="398"/>
      <c r="AC110" s="398"/>
      <c r="AD110" s="414"/>
      <c r="AE110" s="355"/>
      <c r="AF110" s="671"/>
      <c r="AG110" s="660"/>
      <c r="AH110" s="660"/>
      <c r="AI110" s="664"/>
      <c r="AJ110" s="673"/>
      <c r="AK110" s="657"/>
      <c r="AL110" s="667"/>
      <c r="AM110" s="667"/>
      <c r="AN110" s="742"/>
      <c r="AO110" s="6"/>
      <c r="AP110" s="326"/>
      <c r="AQ110" s="218"/>
      <c r="AR110" s="148"/>
      <c r="AS110" s="281"/>
      <c r="AT110" s="282"/>
      <c r="AU110" s="282"/>
      <c r="AV110" s="282"/>
      <c r="AW110" s="283"/>
      <c r="AX110" s="283"/>
      <c r="AY110" s="283"/>
      <c r="AZ110" s="283"/>
      <c r="BA110" s="284"/>
      <c r="BB110" s="284"/>
      <c r="BC110" s="284"/>
      <c r="BD110" s="284"/>
      <c r="BE110" s="285"/>
      <c r="BF110" s="285"/>
      <c r="BG110" s="284"/>
      <c r="BH110" s="284"/>
      <c r="BI110" s="284"/>
      <c r="BJ110" s="284"/>
      <c r="BK110" s="284"/>
      <c r="BL110" s="284"/>
      <c r="BM110" s="284"/>
      <c r="BN110" s="284"/>
      <c r="BO110" s="284"/>
      <c r="BP110" s="284"/>
      <c r="BQ110" s="284"/>
      <c r="BR110" s="284"/>
      <c r="BS110" s="103"/>
      <c r="BT110" s="103"/>
      <c r="BU110" s="103"/>
      <c r="BV110" s="103"/>
      <c r="BW110" s="103"/>
      <c r="BX110" s="103"/>
      <c r="BY110" s="103"/>
      <c r="BZ110" s="103"/>
      <c r="CA110" s="100"/>
      <c r="CB110" s="6"/>
      <c r="CC110" s="154"/>
      <c r="CD110" s="152"/>
      <c r="CE110" s="152"/>
      <c r="CF110" s="155"/>
      <c r="CG110" s="17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</row>
    <row r="111" spans="1:98" ht="72" customHeight="1" x14ac:dyDescent="0.3">
      <c r="A111" s="743"/>
      <c r="B111" s="190" t="s">
        <v>277</v>
      </c>
      <c r="C111" s="190"/>
      <c r="D111" s="677">
        <v>2024002470051</v>
      </c>
      <c r="E111" s="677"/>
      <c r="F111" s="235" t="s">
        <v>267</v>
      </c>
      <c r="G111" s="232">
        <v>4000</v>
      </c>
      <c r="H111" s="744" t="s">
        <v>66</v>
      </c>
      <c r="I111" s="745">
        <v>0</v>
      </c>
      <c r="J111" s="384"/>
      <c r="K111" s="384"/>
      <c r="L111" s="384"/>
      <c r="M111" s="746"/>
      <c r="N111" s="747">
        <v>10000000000</v>
      </c>
      <c r="O111" s="748" t="s">
        <v>91</v>
      </c>
      <c r="P111" s="749">
        <v>10000000000</v>
      </c>
      <c r="Q111" s="680">
        <v>0</v>
      </c>
      <c r="R111" s="679"/>
      <c r="S111" s="679"/>
      <c r="T111" s="679"/>
      <c r="U111" s="549"/>
      <c r="V111" s="750">
        <v>1</v>
      </c>
      <c r="W111" s="751" t="s">
        <v>278</v>
      </c>
      <c r="X111" s="693">
        <v>45689</v>
      </c>
      <c r="Y111" s="233">
        <v>45746</v>
      </c>
      <c r="Z111" s="235" t="s">
        <v>270</v>
      </c>
      <c r="AA111" s="237">
        <v>1</v>
      </c>
      <c r="AB111" s="237"/>
      <c r="AC111" s="237"/>
      <c r="AD111" s="752"/>
      <c r="AE111" s="355"/>
      <c r="AF111" s="639" t="s">
        <v>271</v>
      </c>
      <c r="AG111" s="626" t="s">
        <v>272</v>
      </c>
      <c r="AH111" s="626" t="s">
        <v>273</v>
      </c>
      <c r="AI111" s="630" t="s">
        <v>157</v>
      </c>
      <c r="AJ111" s="641">
        <v>150</v>
      </c>
      <c r="AK111" s="623">
        <v>0</v>
      </c>
      <c r="AL111" s="633"/>
      <c r="AM111" s="633"/>
      <c r="AN111" s="642"/>
      <c r="AO111" s="6"/>
      <c r="AP111" s="753" t="s">
        <v>74</v>
      </c>
      <c r="AQ111" s="754" t="s">
        <v>75</v>
      </c>
      <c r="AR111" s="148"/>
      <c r="AS111" s="281"/>
      <c r="AT111" s="282"/>
      <c r="AU111" s="282"/>
      <c r="AV111" s="282"/>
      <c r="AW111" s="283"/>
      <c r="AX111" s="283"/>
      <c r="AY111" s="283"/>
      <c r="AZ111" s="283"/>
      <c r="BA111" s="284"/>
      <c r="BB111" s="284"/>
      <c r="BC111" s="284"/>
      <c r="BD111" s="284"/>
      <c r="BE111" s="285"/>
      <c r="BF111" s="285"/>
      <c r="BG111" s="284"/>
      <c r="BH111" s="284"/>
      <c r="BI111" s="284"/>
      <c r="BJ111" s="284"/>
      <c r="BK111" s="284"/>
      <c r="BL111" s="284"/>
      <c r="BM111" s="284"/>
      <c r="BN111" s="284"/>
      <c r="BO111" s="284"/>
      <c r="BP111" s="284"/>
      <c r="BQ111" s="284"/>
      <c r="BR111" s="284"/>
      <c r="BS111" s="103"/>
      <c r="BT111" s="103"/>
      <c r="BU111" s="103"/>
      <c r="BV111" s="103"/>
      <c r="BW111" s="103"/>
      <c r="BX111" s="103"/>
      <c r="BY111" s="103"/>
      <c r="BZ111" s="103"/>
      <c r="CA111" s="100"/>
      <c r="CB111" s="6"/>
      <c r="CC111" s="154"/>
      <c r="CD111" s="152"/>
      <c r="CE111" s="152"/>
      <c r="CF111" s="155"/>
      <c r="CG111" s="17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</row>
    <row r="112" spans="1:98" ht="67.5" customHeight="1" x14ac:dyDescent="0.3">
      <c r="A112" s="743"/>
      <c r="B112" s="265"/>
      <c r="C112" s="265"/>
      <c r="D112" s="254"/>
      <c r="E112" s="254"/>
      <c r="F112" s="135" t="s">
        <v>77</v>
      </c>
      <c r="G112" s="133">
        <v>3000</v>
      </c>
      <c r="H112" s="120"/>
      <c r="I112" s="755">
        <v>0</v>
      </c>
      <c r="J112" s="388"/>
      <c r="K112" s="388"/>
      <c r="L112" s="388"/>
      <c r="M112" s="746"/>
      <c r="N112" s="747"/>
      <c r="O112" s="748"/>
      <c r="P112" s="749"/>
      <c r="Q112" s="567"/>
      <c r="R112" s="128"/>
      <c r="S112" s="128"/>
      <c r="T112" s="128"/>
      <c r="U112" s="549"/>
      <c r="V112" s="756">
        <v>2</v>
      </c>
      <c r="W112" s="691" t="s">
        <v>279</v>
      </c>
      <c r="X112" s="757">
        <v>45748</v>
      </c>
      <c r="Y112" s="134">
        <v>45777</v>
      </c>
      <c r="Z112" s="135" t="s">
        <v>270</v>
      </c>
      <c r="AA112" s="136">
        <v>1</v>
      </c>
      <c r="AB112" s="136"/>
      <c r="AC112" s="136"/>
      <c r="AD112" s="261"/>
      <c r="AE112" s="355"/>
      <c r="AF112" s="655"/>
      <c r="AG112" s="647"/>
      <c r="AH112" s="647"/>
      <c r="AI112" s="373"/>
      <c r="AJ112" s="374"/>
      <c r="AK112" s="159"/>
      <c r="AL112" s="653"/>
      <c r="AM112" s="653"/>
      <c r="AN112" s="656"/>
      <c r="AO112" s="6"/>
      <c r="AP112" s="758"/>
      <c r="AQ112" s="759"/>
      <c r="AR112" s="148"/>
      <c r="AS112" s="281"/>
      <c r="AT112" s="282"/>
      <c r="AU112" s="282"/>
      <c r="AV112" s="282"/>
      <c r="AW112" s="283"/>
      <c r="AX112" s="283"/>
      <c r="AY112" s="283"/>
      <c r="AZ112" s="283"/>
      <c r="BA112" s="284"/>
      <c r="BB112" s="284"/>
      <c r="BC112" s="284"/>
      <c r="BD112" s="284"/>
      <c r="BE112" s="285"/>
      <c r="BF112" s="285"/>
      <c r="BG112" s="284"/>
      <c r="BH112" s="284"/>
      <c r="BI112" s="284"/>
      <c r="BJ112" s="284"/>
      <c r="BK112" s="284"/>
      <c r="BL112" s="284"/>
      <c r="BM112" s="284"/>
      <c r="BN112" s="284"/>
      <c r="BO112" s="284"/>
      <c r="BP112" s="284"/>
      <c r="BQ112" s="284"/>
      <c r="BR112" s="284"/>
      <c r="BS112" s="103"/>
      <c r="BT112" s="103"/>
      <c r="BU112" s="103"/>
      <c r="BV112" s="103"/>
      <c r="BW112" s="103"/>
      <c r="BX112" s="103"/>
      <c r="BY112" s="103"/>
      <c r="BZ112" s="103"/>
      <c r="CA112" s="100"/>
      <c r="CB112" s="6"/>
      <c r="CC112" s="154"/>
      <c r="CD112" s="152"/>
      <c r="CE112" s="152"/>
      <c r="CF112" s="155"/>
      <c r="CG112" s="17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</row>
    <row r="113" spans="1:98" ht="67.5" customHeight="1" x14ac:dyDescent="0.3">
      <c r="A113" s="743"/>
      <c r="B113" s="265"/>
      <c r="C113" s="265"/>
      <c r="D113" s="254"/>
      <c r="E113" s="254"/>
      <c r="F113" s="135" t="s">
        <v>81</v>
      </c>
      <c r="G113" s="133">
        <v>3614</v>
      </c>
      <c r="H113" s="120"/>
      <c r="I113" s="755">
        <v>0</v>
      </c>
      <c r="J113" s="388"/>
      <c r="K113" s="388"/>
      <c r="L113" s="388"/>
      <c r="M113" s="746"/>
      <c r="N113" s="747"/>
      <c r="O113" s="748"/>
      <c r="P113" s="749"/>
      <c r="Q113" s="567"/>
      <c r="R113" s="128"/>
      <c r="S113" s="128"/>
      <c r="T113" s="128"/>
      <c r="U113" s="549"/>
      <c r="V113" s="756">
        <v>3</v>
      </c>
      <c r="W113" s="691" t="s">
        <v>280</v>
      </c>
      <c r="X113" s="757">
        <v>45778</v>
      </c>
      <c r="Y113" s="134">
        <v>45838</v>
      </c>
      <c r="Z113" s="135" t="s">
        <v>270</v>
      </c>
      <c r="AA113" s="136">
        <v>0</v>
      </c>
      <c r="AB113" s="136"/>
      <c r="AC113" s="136"/>
      <c r="AD113" s="261"/>
      <c r="AE113" s="355"/>
      <c r="AF113" s="655"/>
      <c r="AG113" s="647"/>
      <c r="AH113" s="647"/>
      <c r="AI113" s="373"/>
      <c r="AJ113" s="374"/>
      <c r="AK113" s="159"/>
      <c r="AL113" s="653"/>
      <c r="AM113" s="653"/>
      <c r="AN113" s="656"/>
      <c r="AO113" s="6"/>
      <c r="AP113" s="758"/>
      <c r="AQ113" s="759"/>
      <c r="AR113" s="148"/>
      <c r="AS113" s="281"/>
      <c r="AT113" s="282"/>
      <c r="AU113" s="282"/>
      <c r="AV113" s="282"/>
      <c r="AW113" s="283"/>
      <c r="AX113" s="283"/>
      <c r="AY113" s="283"/>
      <c r="AZ113" s="283"/>
      <c r="BA113" s="284"/>
      <c r="BB113" s="284"/>
      <c r="BC113" s="284"/>
      <c r="BD113" s="284"/>
      <c r="BE113" s="285"/>
      <c r="BF113" s="285"/>
      <c r="BG113" s="284"/>
      <c r="BH113" s="284"/>
      <c r="BI113" s="284"/>
      <c r="BJ113" s="284"/>
      <c r="BK113" s="284"/>
      <c r="BL113" s="284"/>
      <c r="BM113" s="284"/>
      <c r="BN113" s="284"/>
      <c r="BO113" s="284"/>
      <c r="BP113" s="284"/>
      <c r="BQ113" s="284"/>
      <c r="BR113" s="284"/>
      <c r="BS113" s="103"/>
      <c r="BT113" s="103"/>
      <c r="BU113" s="103"/>
      <c r="BV113" s="103"/>
      <c r="BW113" s="103"/>
      <c r="BX113" s="103"/>
      <c r="BY113" s="103"/>
      <c r="BZ113" s="103"/>
      <c r="CA113" s="100"/>
      <c r="CB113" s="6"/>
      <c r="CC113" s="154"/>
      <c r="CD113" s="152"/>
      <c r="CE113" s="152"/>
      <c r="CF113" s="155"/>
      <c r="CG113" s="17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</row>
    <row r="114" spans="1:98" ht="67.5" customHeight="1" x14ac:dyDescent="0.3">
      <c r="A114" s="743"/>
      <c r="B114" s="265"/>
      <c r="C114" s="265"/>
      <c r="D114" s="254"/>
      <c r="E114" s="254"/>
      <c r="F114" s="135" t="s">
        <v>77</v>
      </c>
      <c r="G114" s="133">
        <v>16882</v>
      </c>
      <c r="H114" s="120"/>
      <c r="I114" s="755">
        <v>0</v>
      </c>
      <c r="J114" s="388"/>
      <c r="K114" s="388"/>
      <c r="L114" s="388"/>
      <c r="M114" s="746"/>
      <c r="N114" s="747"/>
      <c r="O114" s="748"/>
      <c r="P114" s="749"/>
      <c r="Q114" s="567"/>
      <c r="R114" s="128"/>
      <c r="S114" s="128"/>
      <c r="T114" s="128"/>
      <c r="U114" s="549"/>
      <c r="V114" s="756">
        <v>4</v>
      </c>
      <c r="W114" s="760" t="s">
        <v>269</v>
      </c>
      <c r="X114" s="757">
        <v>45689</v>
      </c>
      <c r="Y114" s="134">
        <v>46021</v>
      </c>
      <c r="Z114" s="135" t="s">
        <v>270</v>
      </c>
      <c r="AA114" s="136">
        <v>0</v>
      </c>
      <c r="AB114" s="136"/>
      <c r="AC114" s="136"/>
      <c r="AD114" s="261"/>
      <c r="AE114" s="355"/>
      <c r="AF114" s="655"/>
      <c r="AG114" s="647"/>
      <c r="AH114" s="647"/>
      <c r="AI114" s="373"/>
      <c r="AJ114" s="374"/>
      <c r="AK114" s="159"/>
      <c r="AL114" s="653"/>
      <c r="AM114" s="653"/>
      <c r="AN114" s="656"/>
      <c r="AO114" s="6"/>
      <c r="AP114" s="758"/>
      <c r="AQ114" s="759"/>
      <c r="AR114" s="148"/>
      <c r="AS114" s="281"/>
      <c r="AT114" s="282"/>
      <c r="AU114" s="282"/>
      <c r="AV114" s="282"/>
      <c r="AW114" s="283"/>
      <c r="AX114" s="283"/>
      <c r="AY114" s="283"/>
      <c r="AZ114" s="283"/>
      <c r="BA114" s="284"/>
      <c r="BB114" s="284"/>
      <c r="BC114" s="284"/>
      <c r="BD114" s="284"/>
      <c r="BE114" s="285"/>
      <c r="BF114" s="285"/>
      <c r="BG114" s="284"/>
      <c r="BH114" s="284"/>
      <c r="BI114" s="284"/>
      <c r="BJ114" s="284"/>
      <c r="BK114" s="284"/>
      <c r="BL114" s="284"/>
      <c r="BM114" s="284"/>
      <c r="BN114" s="284"/>
      <c r="BO114" s="284"/>
      <c r="BP114" s="284"/>
      <c r="BQ114" s="284"/>
      <c r="BR114" s="284"/>
      <c r="BS114" s="103"/>
      <c r="BT114" s="103"/>
      <c r="BU114" s="103"/>
      <c r="BV114" s="103"/>
      <c r="BW114" s="103"/>
      <c r="BX114" s="103"/>
      <c r="BY114" s="103"/>
      <c r="BZ114" s="103"/>
      <c r="CA114" s="100"/>
      <c r="CB114" s="6"/>
      <c r="CC114" s="154"/>
      <c r="CD114" s="152"/>
      <c r="CE114" s="152"/>
      <c r="CF114" s="155"/>
      <c r="CG114" s="17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</row>
    <row r="115" spans="1:98" ht="67.5" customHeight="1" x14ac:dyDescent="0.3">
      <c r="A115" s="743"/>
      <c r="B115" s="265"/>
      <c r="C115" s="265"/>
      <c r="D115" s="254"/>
      <c r="E115" s="254"/>
      <c r="F115" s="135" t="s">
        <v>275</v>
      </c>
      <c r="G115" s="133">
        <v>9442</v>
      </c>
      <c r="H115" s="120"/>
      <c r="I115" s="755">
        <v>0</v>
      </c>
      <c r="J115" s="388"/>
      <c r="K115" s="388"/>
      <c r="L115" s="388"/>
      <c r="M115" s="746"/>
      <c r="N115" s="747"/>
      <c r="O115" s="748"/>
      <c r="P115" s="749"/>
      <c r="Q115" s="567"/>
      <c r="R115" s="128"/>
      <c r="S115" s="128"/>
      <c r="T115" s="128"/>
      <c r="U115" s="549"/>
      <c r="V115" s="756">
        <v>5</v>
      </c>
      <c r="W115" s="760" t="s">
        <v>274</v>
      </c>
      <c r="X115" s="757">
        <v>45689</v>
      </c>
      <c r="Y115" s="134">
        <v>46021</v>
      </c>
      <c r="Z115" s="135" t="s">
        <v>270</v>
      </c>
      <c r="AA115" s="136">
        <v>0</v>
      </c>
      <c r="AB115" s="136"/>
      <c r="AC115" s="136"/>
      <c r="AD115" s="261"/>
      <c r="AE115" s="355"/>
      <c r="AF115" s="655"/>
      <c r="AG115" s="647"/>
      <c r="AH115" s="647"/>
      <c r="AI115" s="373"/>
      <c r="AJ115" s="374"/>
      <c r="AK115" s="159"/>
      <c r="AL115" s="653"/>
      <c r="AM115" s="653"/>
      <c r="AN115" s="656"/>
      <c r="AO115" s="6"/>
      <c r="AP115" s="758"/>
      <c r="AQ115" s="759"/>
      <c r="AR115" s="148"/>
      <c r="AS115" s="281"/>
      <c r="AT115" s="282"/>
      <c r="AU115" s="282"/>
      <c r="AV115" s="282"/>
      <c r="AW115" s="283"/>
      <c r="AX115" s="283"/>
      <c r="AY115" s="283"/>
      <c r="AZ115" s="283"/>
      <c r="BA115" s="284"/>
      <c r="BB115" s="284"/>
      <c r="BC115" s="284"/>
      <c r="BD115" s="284"/>
      <c r="BE115" s="285"/>
      <c r="BF115" s="285"/>
      <c r="BG115" s="284"/>
      <c r="BH115" s="284"/>
      <c r="BI115" s="284"/>
      <c r="BJ115" s="284"/>
      <c r="BK115" s="284"/>
      <c r="BL115" s="284"/>
      <c r="BM115" s="284"/>
      <c r="BN115" s="284"/>
      <c r="BO115" s="284"/>
      <c r="BP115" s="284"/>
      <c r="BQ115" s="284"/>
      <c r="BR115" s="284"/>
      <c r="BS115" s="103"/>
      <c r="BT115" s="103"/>
      <c r="BU115" s="103"/>
      <c r="BV115" s="103"/>
      <c r="BW115" s="103"/>
      <c r="BX115" s="103"/>
      <c r="BY115" s="103"/>
      <c r="BZ115" s="103"/>
      <c r="CA115" s="100"/>
      <c r="CB115" s="6"/>
      <c r="CC115" s="154"/>
      <c r="CD115" s="152"/>
      <c r="CE115" s="152"/>
      <c r="CF115" s="155"/>
      <c r="CG115" s="17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</row>
    <row r="116" spans="1:98" ht="72" customHeight="1" thickBot="1" x14ac:dyDescent="0.35">
      <c r="A116" s="761"/>
      <c r="B116" s="265"/>
      <c r="C116" s="265"/>
      <c r="D116" s="254"/>
      <c r="E116" s="254"/>
      <c r="F116" s="762" t="s">
        <v>65</v>
      </c>
      <c r="G116" s="763">
        <v>3082</v>
      </c>
      <c r="H116" s="196"/>
      <c r="I116" s="764">
        <v>0</v>
      </c>
      <c r="J116" s="765"/>
      <c r="K116" s="765"/>
      <c r="L116" s="765"/>
      <c r="M116" s="746"/>
      <c r="N116" s="747"/>
      <c r="O116" s="748"/>
      <c r="P116" s="749"/>
      <c r="Q116" s="567"/>
      <c r="R116" s="128"/>
      <c r="S116" s="128"/>
      <c r="T116" s="128"/>
      <c r="U116" s="549"/>
      <c r="V116" s="756">
        <v>6</v>
      </c>
      <c r="W116" s="766" t="s">
        <v>276</v>
      </c>
      <c r="X116" s="767">
        <v>45809</v>
      </c>
      <c r="Y116" s="619">
        <v>46021</v>
      </c>
      <c r="Z116" s="762" t="s">
        <v>270</v>
      </c>
      <c r="AA116" s="316">
        <v>0</v>
      </c>
      <c r="AB116" s="316"/>
      <c r="AC116" s="316"/>
      <c r="AD116" s="768"/>
      <c r="AE116" s="355"/>
      <c r="AF116" s="671"/>
      <c r="AG116" s="660"/>
      <c r="AH116" s="660"/>
      <c r="AI116" s="664"/>
      <c r="AJ116" s="673"/>
      <c r="AK116" s="657"/>
      <c r="AL116" s="667"/>
      <c r="AM116" s="667"/>
      <c r="AN116" s="742"/>
      <c r="AO116" s="6"/>
      <c r="AP116" s="769"/>
      <c r="AQ116" s="770"/>
      <c r="AR116" s="148"/>
      <c r="AS116" s="281"/>
      <c r="AT116" s="282"/>
      <c r="AU116" s="282"/>
      <c r="AV116" s="282"/>
      <c r="AW116" s="283"/>
      <c r="AX116" s="283"/>
      <c r="AY116" s="283"/>
      <c r="AZ116" s="283"/>
      <c r="BA116" s="284"/>
      <c r="BB116" s="284"/>
      <c r="BC116" s="284"/>
      <c r="BD116" s="284"/>
      <c r="BE116" s="285"/>
      <c r="BF116" s="285"/>
      <c r="BG116" s="284"/>
      <c r="BH116" s="284"/>
      <c r="BI116" s="284"/>
      <c r="BJ116" s="284"/>
      <c r="BK116" s="284"/>
      <c r="BL116" s="284"/>
      <c r="BM116" s="284"/>
      <c r="BN116" s="284"/>
      <c r="BO116" s="284"/>
      <c r="BP116" s="284"/>
      <c r="BQ116" s="284"/>
      <c r="BR116" s="284"/>
      <c r="BS116" s="103"/>
      <c r="BT116" s="103"/>
      <c r="BU116" s="103"/>
      <c r="BV116" s="103"/>
      <c r="BW116" s="103"/>
      <c r="BX116" s="103"/>
      <c r="BY116" s="103"/>
      <c r="BZ116" s="103"/>
      <c r="CA116" s="100"/>
      <c r="CB116" s="6"/>
      <c r="CC116" s="154"/>
      <c r="CD116" s="152"/>
      <c r="CE116" s="152"/>
      <c r="CF116" s="155"/>
      <c r="CG116" s="17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</row>
    <row r="117" spans="1:98" ht="29.25" customHeight="1" x14ac:dyDescent="0.3">
      <c r="A117" s="771">
        <v>12</v>
      </c>
      <c r="B117" s="772" t="s">
        <v>281</v>
      </c>
      <c r="C117" s="772"/>
      <c r="D117" s="773"/>
      <c r="E117" s="773"/>
      <c r="F117" s="255" t="s">
        <v>77</v>
      </c>
      <c r="G117" s="566">
        <v>0</v>
      </c>
      <c r="H117" s="120" t="s">
        <v>66</v>
      </c>
      <c r="I117" s="121" t="s">
        <v>282</v>
      </c>
      <c r="J117" s="121"/>
      <c r="K117" s="121"/>
      <c r="L117" s="121"/>
      <c r="M117" s="113"/>
      <c r="N117" s="128">
        <v>120000000</v>
      </c>
      <c r="O117" s="265" t="s">
        <v>91</v>
      </c>
      <c r="P117" s="128">
        <v>120000000</v>
      </c>
      <c r="Q117" s="701">
        <v>0</v>
      </c>
      <c r="R117" s="129"/>
      <c r="S117" s="129"/>
      <c r="T117" s="129"/>
      <c r="U117" s="549"/>
      <c r="V117" s="774">
        <v>1</v>
      </c>
      <c r="W117" s="133" t="s">
        <v>283</v>
      </c>
      <c r="X117" s="757">
        <v>45809</v>
      </c>
      <c r="Y117" s="134" t="s">
        <v>284</v>
      </c>
      <c r="Z117" s="135" t="s">
        <v>93</v>
      </c>
      <c r="AA117" s="136">
        <v>0</v>
      </c>
      <c r="AB117" s="136"/>
      <c r="AC117" s="136"/>
      <c r="AD117" s="261"/>
      <c r="AE117" s="355"/>
      <c r="AF117" s="775">
        <v>450200110</v>
      </c>
      <c r="AG117" s="372" t="s">
        <v>71</v>
      </c>
      <c r="AH117" s="372" t="s">
        <v>72</v>
      </c>
      <c r="AI117" s="373" t="s">
        <v>157</v>
      </c>
      <c r="AJ117" s="374">
        <v>20</v>
      </c>
      <c r="AK117" s="623">
        <v>0</v>
      </c>
      <c r="AL117" s="653"/>
      <c r="AM117" s="653"/>
      <c r="AN117" s="649"/>
      <c r="AO117" s="6"/>
      <c r="AP117" s="776" t="s">
        <v>74</v>
      </c>
      <c r="AQ117" s="649" t="s">
        <v>75</v>
      </c>
      <c r="AR117" s="148"/>
      <c r="AS117" s="281" t="e">
        <f t="shared" ref="AS117:BD118" si="36">#N/A</f>
        <v>#N/A</v>
      </c>
      <c r="AT117" s="282" t="e">
        <f t="shared" si="36"/>
        <v>#N/A</v>
      </c>
      <c r="AU117" s="282" t="e">
        <f t="shared" si="36"/>
        <v>#N/A</v>
      </c>
      <c r="AV117" s="282" t="e">
        <f t="shared" si="36"/>
        <v>#N/A</v>
      </c>
      <c r="AW117" s="283" t="e">
        <f t="shared" si="36"/>
        <v>#N/A</v>
      </c>
      <c r="AX117" s="283" t="e">
        <f t="shared" si="36"/>
        <v>#N/A</v>
      </c>
      <c r="AY117" s="283" t="e">
        <f t="shared" si="36"/>
        <v>#N/A</v>
      </c>
      <c r="AZ117" s="283" t="e">
        <f t="shared" si="36"/>
        <v>#N/A</v>
      </c>
      <c r="BA117" s="284" t="e">
        <f t="shared" si="36"/>
        <v>#N/A</v>
      </c>
      <c r="BB117" s="284" t="e">
        <f t="shared" si="36"/>
        <v>#N/A</v>
      </c>
      <c r="BC117" s="284" t="e">
        <f t="shared" si="36"/>
        <v>#N/A</v>
      </c>
      <c r="BD117" s="284" t="e">
        <f t="shared" si="36"/>
        <v>#N/A</v>
      </c>
      <c r="BE117" s="285">
        <v>0.2</v>
      </c>
      <c r="BF117" s="285">
        <v>0.8</v>
      </c>
      <c r="BG117" s="284" t="e">
        <f t="shared" ref="BG117:BI118" si="37">#N/A</f>
        <v>#N/A</v>
      </c>
      <c r="BH117" s="284" t="e">
        <f t="shared" si="37"/>
        <v>#N/A</v>
      </c>
      <c r="BI117" s="284" t="e">
        <f t="shared" si="37"/>
        <v>#N/A</v>
      </c>
      <c r="BJ117" s="284" t="e">
        <f t="shared" ref="BJ117:BK118" si="38">+AZ117*BE117</f>
        <v>#N/A</v>
      </c>
      <c r="BK117" s="284" t="e">
        <f t="shared" si="38"/>
        <v>#N/A</v>
      </c>
      <c r="BL117" s="284" t="e">
        <f t="shared" ref="BL117:BN118" si="39">#N/A</f>
        <v>#N/A</v>
      </c>
      <c r="BM117" s="284" t="e">
        <f t="shared" si="39"/>
        <v>#N/A</v>
      </c>
      <c r="BN117" s="284" t="e">
        <f t="shared" si="39"/>
        <v>#N/A</v>
      </c>
      <c r="BO117" s="284" t="e">
        <f t="shared" ref="BO117:BR118" si="40">+BG117+BK117</f>
        <v>#N/A</v>
      </c>
      <c r="BP117" s="284" t="e">
        <f t="shared" si="40"/>
        <v>#N/A</v>
      </c>
      <c r="BQ117" s="284" t="e">
        <f t="shared" si="40"/>
        <v>#N/A</v>
      </c>
      <c r="BR117" s="284" t="e">
        <f t="shared" si="40"/>
        <v>#N/A</v>
      </c>
      <c r="BS117" s="103"/>
      <c r="BT117" s="103"/>
      <c r="BU117" s="103"/>
      <c r="BV117" s="103"/>
      <c r="BW117" s="103"/>
      <c r="BX117" s="103"/>
      <c r="BY117" s="103"/>
      <c r="BZ117" s="103"/>
      <c r="CA117" s="100"/>
      <c r="CB117" s="6"/>
      <c r="CC117" s="154"/>
      <c r="CD117" s="152"/>
      <c r="CE117" s="152"/>
      <c r="CF117" s="155"/>
      <c r="CG117" s="17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</row>
    <row r="118" spans="1:98" ht="29.25" customHeight="1" x14ac:dyDescent="0.3">
      <c r="A118" s="676"/>
      <c r="B118" s="772"/>
      <c r="C118" s="772"/>
      <c r="D118" s="773"/>
      <c r="E118" s="773"/>
      <c r="F118" s="255"/>
      <c r="G118" s="566"/>
      <c r="H118" s="120"/>
      <c r="I118" s="121"/>
      <c r="J118" s="121"/>
      <c r="K118" s="121"/>
      <c r="L118" s="121"/>
      <c r="M118" s="113"/>
      <c r="N118" s="128"/>
      <c r="O118" s="265"/>
      <c r="P118" s="128"/>
      <c r="Q118" s="260"/>
      <c r="R118" s="165"/>
      <c r="S118" s="165"/>
      <c r="T118" s="165"/>
      <c r="U118" s="549"/>
      <c r="V118" s="774">
        <v>1</v>
      </c>
      <c r="W118" s="777" t="s">
        <v>69</v>
      </c>
      <c r="X118" s="757">
        <v>45853</v>
      </c>
      <c r="Y118" s="134">
        <v>45868</v>
      </c>
      <c r="Z118" s="135" t="s">
        <v>93</v>
      </c>
      <c r="AA118" s="136">
        <v>0</v>
      </c>
      <c r="AB118" s="136"/>
      <c r="AC118" s="136"/>
      <c r="AD118" s="261"/>
      <c r="AE118" s="355"/>
      <c r="AF118" s="775"/>
      <c r="AG118" s="372"/>
      <c r="AH118" s="372"/>
      <c r="AI118" s="373"/>
      <c r="AJ118" s="374"/>
      <c r="AK118" s="159"/>
      <c r="AL118" s="653"/>
      <c r="AM118" s="653"/>
      <c r="AN118" s="649"/>
      <c r="AO118" s="6"/>
      <c r="AP118" s="776"/>
      <c r="AQ118" s="649"/>
      <c r="AR118" s="148"/>
      <c r="AS118" s="281" t="e">
        <f t="shared" si="36"/>
        <v>#N/A</v>
      </c>
      <c r="AT118" s="282" t="e">
        <f t="shared" si="36"/>
        <v>#N/A</v>
      </c>
      <c r="AU118" s="282" t="e">
        <f t="shared" si="36"/>
        <v>#N/A</v>
      </c>
      <c r="AV118" s="282" t="e">
        <f t="shared" si="36"/>
        <v>#N/A</v>
      </c>
      <c r="AW118" s="283" t="e">
        <f t="shared" si="36"/>
        <v>#N/A</v>
      </c>
      <c r="AX118" s="283" t="e">
        <f t="shared" si="36"/>
        <v>#N/A</v>
      </c>
      <c r="AY118" s="283" t="e">
        <f t="shared" si="36"/>
        <v>#N/A</v>
      </c>
      <c r="AZ118" s="283" t="e">
        <f t="shared" si="36"/>
        <v>#N/A</v>
      </c>
      <c r="BA118" s="284" t="e">
        <f t="shared" si="36"/>
        <v>#N/A</v>
      </c>
      <c r="BB118" s="284" t="e">
        <f t="shared" si="36"/>
        <v>#N/A</v>
      </c>
      <c r="BC118" s="284" t="e">
        <f t="shared" si="36"/>
        <v>#N/A</v>
      </c>
      <c r="BD118" s="284" t="e">
        <f t="shared" si="36"/>
        <v>#N/A</v>
      </c>
      <c r="BE118" s="285">
        <v>0.2</v>
      </c>
      <c r="BF118" s="285">
        <v>0.8</v>
      </c>
      <c r="BG118" s="284" t="e">
        <f t="shared" si="37"/>
        <v>#N/A</v>
      </c>
      <c r="BH118" s="284" t="e">
        <f t="shared" si="37"/>
        <v>#N/A</v>
      </c>
      <c r="BI118" s="284" t="e">
        <f t="shared" si="37"/>
        <v>#N/A</v>
      </c>
      <c r="BJ118" s="284" t="e">
        <f t="shared" si="38"/>
        <v>#N/A</v>
      </c>
      <c r="BK118" s="284" t="e">
        <f t="shared" si="38"/>
        <v>#N/A</v>
      </c>
      <c r="BL118" s="284" t="e">
        <f t="shared" si="39"/>
        <v>#N/A</v>
      </c>
      <c r="BM118" s="284" t="e">
        <f t="shared" si="39"/>
        <v>#N/A</v>
      </c>
      <c r="BN118" s="284" t="e">
        <f t="shared" si="39"/>
        <v>#N/A</v>
      </c>
      <c r="BO118" s="284" t="e">
        <f t="shared" si="40"/>
        <v>#N/A</v>
      </c>
      <c r="BP118" s="284" t="e">
        <f t="shared" si="40"/>
        <v>#N/A</v>
      </c>
      <c r="BQ118" s="284" t="e">
        <f t="shared" si="40"/>
        <v>#N/A</v>
      </c>
      <c r="BR118" s="284" t="e">
        <f t="shared" si="40"/>
        <v>#N/A</v>
      </c>
      <c r="BS118" s="103"/>
      <c r="BT118" s="103"/>
      <c r="BU118" s="103"/>
      <c r="BV118" s="103"/>
      <c r="BW118" s="103"/>
      <c r="BX118" s="103"/>
      <c r="BY118" s="103"/>
      <c r="BZ118" s="103"/>
      <c r="CA118" s="100"/>
      <c r="CB118" s="6"/>
      <c r="CC118" s="154"/>
      <c r="CD118" s="152"/>
      <c r="CE118" s="152"/>
      <c r="CF118" s="155"/>
      <c r="CG118" s="17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</row>
    <row r="119" spans="1:98" ht="29.25" customHeight="1" x14ac:dyDescent="0.3">
      <c r="A119" s="676"/>
      <c r="B119" s="772"/>
      <c r="C119" s="772"/>
      <c r="D119" s="773"/>
      <c r="E119" s="773"/>
      <c r="F119" s="255"/>
      <c r="G119" s="566"/>
      <c r="H119" s="120"/>
      <c r="I119" s="121"/>
      <c r="J119" s="121"/>
      <c r="K119" s="121"/>
      <c r="L119" s="121"/>
      <c r="M119" s="113"/>
      <c r="N119" s="128"/>
      <c r="O119" s="265"/>
      <c r="P119" s="128"/>
      <c r="Q119" s="260"/>
      <c r="R119" s="165"/>
      <c r="S119" s="165"/>
      <c r="T119" s="165"/>
      <c r="U119" s="549"/>
      <c r="V119" s="778">
        <v>2</v>
      </c>
      <c r="W119" s="777" t="s">
        <v>76</v>
      </c>
      <c r="X119" s="757">
        <v>45870</v>
      </c>
      <c r="Y119" s="134">
        <v>45899</v>
      </c>
      <c r="Z119" s="135" t="s">
        <v>70</v>
      </c>
      <c r="AA119" s="136">
        <v>0</v>
      </c>
      <c r="AB119" s="136"/>
      <c r="AC119" s="136"/>
      <c r="AD119" s="261"/>
      <c r="AE119" s="355"/>
      <c r="AF119" s="779"/>
      <c r="AG119" s="780"/>
      <c r="AH119" s="780"/>
      <c r="AI119" s="781"/>
      <c r="AJ119" s="782"/>
      <c r="AK119" s="783"/>
      <c r="AL119" s="784"/>
      <c r="AM119" s="784"/>
      <c r="AN119" s="785"/>
      <c r="AO119" s="6"/>
      <c r="AP119" s="776"/>
      <c r="AQ119" s="649"/>
      <c r="AR119" s="148"/>
      <c r="AS119" s="287"/>
      <c r="AT119" s="288"/>
      <c r="AU119" s="288"/>
      <c r="AV119" s="288"/>
      <c r="AW119" s="786"/>
      <c r="AX119" s="786"/>
      <c r="AY119" s="786"/>
      <c r="AZ119" s="786"/>
      <c r="BA119" s="289"/>
      <c r="BB119" s="289"/>
      <c r="BC119" s="289"/>
      <c r="BD119" s="289"/>
      <c r="BE119" s="290"/>
      <c r="BF119" s="290"/>
      <c r="BG119" s="289"/>
      <c r="BH119" s="289"/>
      <c r="BI119" s="289"/>
      <c r="BJ119" s="289"/>
      <c r="BK119" s="289"/>
      <c r="BL119" s="289"/>
      <c r="BM119" s="289"/>
      <c r="BN119" s="289"/>
      <c r="BO119" s="289"/>
      <c r="BP119" s="289"/>
      <c r="BQ119" s="289"/>
      <c r="BR119" s="289"/>
      <c r="BS119" s="103"/>
      <c r="BT119" s="103"/>
      <c r="BU119" s="103"/>
      <c r="BV119" s="103"/>
      <c r="BW119" s="103"/>
      <c r="BX119" s="103"/>
      <c r="BY119" s="103"/>
      <c r="BZ119" s="103"/>
      <c r="CA119" s="100"/>
      <c r="CB119" s="6"/>
      <c r="CC119" s="154"/>
      <c r="CD119" s="152"/>
      <c r="CE119" s="152"/>
      <c r="CF119" s="155"/>
      <c r="CG119" s="17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</row>
    <row r="120" spans="1:98" ht="29.25" customHeight="1" x14ac:dyDescent="0.3">
      <c r="A120" s="676"/>
      <c r="B120" s="772"/>
      <c r="C120" s="772"/>
      <c r="D120" s="773"/>
      <c r="E120" s="773"/>
      <c r="F120" s="255"/>
      <c r="G120" s="566"/>
      <c r="H120" s="120"/>
      <c r="I120" s="121"/>
      <c r="J120" s="121"/>
      <c r="K120" s="121"/>
      <c r="L120" s="121"/>
      <c r="M120" s="113"/>
      <c r="N120" s="128"/>
      <c r="O120" s="265"/>
      <c r="P120" s="128"/>
      <c r="Q120" s="260"/>
      <c r="R120" s="165"/>
      <c r="S120" s="165"/>
      <c r="T120" s="165"/>
      <c r="U120" s="549"/>
      <c r="V120" s="774">
        <v>3</v>
      </c>
      <c r="W120" s="777" t="s">
        <v>78</v>
      </c>
      <c r="X120" s="757">
        <v>45901</v>
      </c>
      <c r="Y120" s="134">
        <v>46021</v>
      </c>
      <c r="Z120" s="135" t="s">
        <v>70</v>
      </c>
      <c r="AA120" s="136">
        <v>0</v>
      </c>
      <c r="AB120" s="136"/>
      <c r="AC120" s="136"/>
      <c r="AD120" s="261"/>
      <c r="AE120" s="355"/>
      <c r="AF120" s="787">
        <v>450200110</v>
      </c>
      <c r="AG120" s="368" t="s">
        <v>80</v>
      </c>
      <c r="AH120" s="368" t="s">
        <v>72</v>
      </c>
      <c r="AI120" s="369" t="s">
        <v>157</v>
      </c>
      <c r="AJ120" s="370">
        <v>1</v>
      </c>
      <c r="AK120" s="788">
        <v>0</v>
      </c>
      <c r="AL120" s="789"/>
      <c r="AM120" s="789"/>
      <c r="AN120" s="790"/>
      <c r="AO120" s="6"/>
      <c r="AP120" s="776"/>
      <c r="AQ120" s="649"/>
      <c r="AR120" s="148"/>
      <c r="AS120" s="287"/>
      <c r="AT120" s="288"/>
      <c r="AU120" s="288"/>
      <c r="AV120" s="288"/>
      <c r="AW120" s="786"/>
      <c r="AX120" s="786"/>
      <c r="AY120" s="786"/>
      <c r="AZ120" s="786"/>
      <c r="BA120" s="289"/>
      <c r="BB120" s="289"/>
      <c r="BC120" s="289"/>
      <c r="BD120" s="289"/>
      <c r="BE120" s="290"/>
      <c r="BF120" s="290"/>
      <c r="BG120" s="289"/>
      <c r="BH120" s="289"/>
      <c r="BI120" s="289"/>
      <c r="BJ120" s="289"/>
      <c r="BK120" s="289"/>
      <c r="BL120" s="289"/>
      <c r="BM120" s="289"/>
      <c r="BN120" s="289"/>
      <c r="BO120" s="289"/>
      <c r="BP120" s="289"/>
      <c r="BQ120" s="289"/>
      <c r="BR120" s="289"/>
      <c r="BS120" s="103"/>
      <c r="BT120" s="103"/>
      <c r="BU120" s="103"/>
      <c r="BV120" s="103"/>
      <c r="BW120" s="103"/>
      <c r="BX120" s="103"/>
      <c r="BY120" s="103"/>
      <c r="BZ120" s="103"/>
      <c r="CA120" s="100"/>
      <c r="CB120" s="6"/>
      <c r="CC120" s="154"/>
      <c r="CD120" s="152"/>
      <c r="CE120" s="152"/>
      <c r="CF120" s="155"/>
      <c r="CG120" s="17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</row>
    <row r="121" spans="1:98" ht="29.25" customHeight="1" x14ac:dyDescent="0.3">
      <c r="A121" s="676"/>
      <c r="B121" s="772"/>
      <c r="C121" s="772"/>
      <c r="D121" s="773"/>
      <c r="E121" s="773"/>
      <c r="F121" s="255"/>
      <c r="G121" s="566"/>
      <c r="H121" s="120"/>
      <c r="I121" s="121"/>
      <c r="J121" s="121"/>
      <c r="K121" s="121"/>
      <c r="L121" s="121"/>
      <c r="M121" s="113"/>
      <c r="N121" s="128"/>
      <c r="O121" s="265"/>
      <c r="P121" s="128"/>
      <c r="Q121" s="260"/>
      <c r="R121" s="165"/>
      <c r="S121" s="165"/>
      <c r="T121" s="165"/>
      <c r="U121" s="549"/>
      <c r="V121" s="774">
        <v>4</v>
      </c>
      <c r="W121" s="777" t="s">
        <v>79</v>
      </c>
      <c r="X121" s="757">
        <v>45901</v>
      </c>
      <c r="Y121" s="134">
        <v>46021</v>
      </c>
      <c r="Z121" s="135" t="s">
        <v>70</v>
      </c>
      <c r="AA121" s="136">
        <v>0</v>
      </c>
      <c r="AB121" s="136"/>
      <c r="AC121" s="136"/>
      <c r="AD121" s="261"/>
      <c r="AE121" s="355"/>
      <c r="AF121" s="791"/>
      <c r="AG121" s="780"/>
      <c r="AH121" s="780"/>
      <c r="AI121" s="781"/>
      <c r="AJ121" s="782"/>
      <c r="AK121" s="783"/>
      <c r="AL121" s="784"/>
      <c r="AM121" s="784"/>
      <c r="AN121" s="785"/>
      <c r="AO121" s="6"/>
      <c r="AP121" s="776"/>
      <c r="AQ121" s="649"/>
      <c r="AR121" s="148"/>
      <c r="AS121" s="287"/>
      <c r="AT121" s="288"/>
      <c r="AU121" s="288"/>
      <c r="AV121" s="288"/>
      <c r="AW121" s="786"/>
      <c r="AX121" s="786"/>
      <c r="AY121" s="786"/>
      <c r="AZ121" s="786"/>
      <c r="BA121" s="289"/>
      <c r="BB121" s="289"/>
      <c r="BC121" s="289"/>
      <c r="BD121" s="289"/>
      <c r="BE121" s="290"/>
      <c r="BF121" s="290"/>
      <c r="BG121" s="289"/>
      <c r="BH121" s="289"/>
      <c r="BI121" s="289"/>
      <c r="BJ121" s="289"/>
      <c r="BK121" s="289"/>
      <c r="BL121" s="289"/>
      <c r="BM121" s="289"/>
      <c r="BN121" s="289"/>
      <c r="BO121" s="289"/>
      <c r="BP121" s="289"/>
      <c r="BQ121" s="289"/>
      <c r="BR121" s="289"/>
      <c r="BS121" s="103"/>
      <c r="BT121" s="103"/>
      <c r="BU121" s="103"/>
      <c r="BV121" s="103"/>
      <c r="BW121" s="103"/>
      <c r="BX121" s="103"/>
      <c r="BY121" s="103"/>
      <c r="BZ121" s="103"/>
      <c r="CA121" s="100"/>
      <c r="CB121" s="6"/>
      <c r="CC121" s="154"/>
      <c r="CD121" s="152"/>
      <c r="CE121" s="152"/>
      <c r="CF121" s="155"/>
      <c r="CG121" s="17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</row>
    <row r="122" spans="1:98" ht="29.25" customHeight="1" x14ac:dyDescent="0.3">
      <c r="A122" s="676"/>
      <c r="B122" s="772"/>
      <c r="C122" s="772"/>
      <c r="D122" s="773"/>
      <c r="E122" s="773"/>
      <c r="F122" s="255"/>
      <c r="G122" s="566"/>
      <c r="H122" s="120"/>
      <c r="I122" s="121"/>
      <c r="J122" s="121"/>
      <c r="K122" s="121"/>
      <c r="L122" s="121"/>
      <c r="M122" s="113"/>
      <c r="N122" s="128"/>
      <c r="O122" s="265"/>
      <c r="P122" s="128"/>
      <c r="Q122" s="260"/>
      <c r="R122" s="165"/>
      <c r="S122" s="165"/>
      <c r="T122" s="165"/>
      <c r="U122" s="549"/>
      <c r="V122" s="774">
        <v>5</v>
      </c>
      <c r="W122" s="777" t="s">
        <v>82</v>
      </c>
      <c r="X122" s="757">
        <v>45901</v>
      </c>
      <c r="Y122" s="134">
        <v>46021</v>
      </c>
      <c r="Z122" s="135" t="s">
        <v>70</v>
      </c>
      <c r="AA122" s="136">
        <v>0</v>
      </c>
      <c r="AB122" s="136"/>
      <c r="AC122" s="136"/>
      <c r="AD122" s="261"/>
      <c r="AE122" s="355"/>
      <c r="AF122" s="787">
        <v>450200100</v>
      </c>
      <c r="AG122" s="368" t="s">
        <v>285</v>
      </c>
      <c r="AH122" s="368" t="s">
        <v>160</v>
      </c>
      <c r="AI122" s="369" t="s">
        <v>157</v>
      </c>
      <c r="AJ122" s="370">
        <v>10</v>
      </c>
      <c r="AK122" s="788">
        <v>0</v>
      </c>
      <c r="AL122" s="789"/>
      <c r="AM122" s="789"/>
      <c r="AN122" s="790"/>
      <c r="AO122" s="6"/>
      <c r="AP122" s="776"/>
      <c r="AQ122" s="649"/>
      <c r="AR122" s="148"/>
      <c r="AS122" s="287"/>
      <c r="AT122" s="288"/>
      <c r="AU122" s="288"/>
      <c r="AV122" s="288"/>
      <c r="AW122" s="786"/>
      <c r="AX122" s="786"/>
      <c r="AY122" s="786"/>
      <c r="AZ122" s="786"/>
      <c r="BA122" s="289"/>
      <c r="BB122" s="289"/>
      <c r="BC122" s="289"/>
      <c r="BD122" s="289"/>
      <c r="BE122" s="290"/>
      <c r="BF122" s="290"/>
      <c r="BG122" s="289"/>
      <c r="BH122" s="289"/>
      <c r="BI122" s="289"/>
      <c r="BJ122" s="289"/>
      <c r="BK122" s="289"/>
      <c r="BL122" s="289"/>
      <c r="BM122" s="289"/>
      <c r="BN122" s="289"/>
      <c r="BO122" s="289"/>
      <c r="BP122" s="289"/>
      <c r="BQ122" s="289"/>
      <c r="BR122" s="289"/>
      <c r="BS122" s="103"/>
      <c r="BT122" s="103"/>
      <c r="BU122" s="103"/>
      <c r="BV122" s="103"/>
      <c r="BW122" s="103"/>
      <c r="BX122" s="103"/>
      <c r="BY122" s="103"/>
      <c r="BZ122" s="103"/>
      <c r="CA122" s="100"/>
      <c r="CB122" s="6"/>
      <c r="CC122" s="154"/>
      <c r="CD122" s="152"/>
      <c r="CE122" s="152"/>
      <c r="CF122" s="155"/>
      <c r="CG122" s="17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</row>
    <row r="123" spans="1:98" ht="29.25" customHeight="1" x14ac:dyDescent="0.3">
      <c r="A123" s="676"/>
      <c r="B123" s="772"/>
      <c r="C123" s="772"/>
      <c r="D123" s="773"/>
      <c r="E123" s="773"/>
      <c r="F123" s="255"/>
      <c r="G123" s="566"/>
      <c r="H123" s="120"/>
      <c r="I123" s="121"/>
      <c r="J123" s="121"/>
      <c r="K123" s="121"/>
      <c r="L123" s="121"/>
      <c r="M123" s="113"/>
      <c r="N123" s="128"/>
      <c r="O123" s="265"/>
      <c r="P123" s="128"/>
      <c r="Q123" s="260"/>
      <c r="R123" s="165"/>
      <c r="S123" s="165"/>
      <c r="T123" s="165"/>
      <c r="U123" s="549"/>
      <c r="V123" s="774">
        <v>6</v>
      </c>
      <c r="W123" s="777" t="s">
        <v>83</v>
      </c>
      <c r="X123" s="757">
        <v>45901</v>
      </c>
      <c r="Y123" s="134">
        <v>46021</v>
      </c>
      <c r="Z123" s="135" t="s">
        <v>70</v>
      </c>
      <c r="AA123" s="136">
        <v>0</v>
      </c>
      <c r="AB123" s="136"/>
      <c r="AC123" s="136"/>
      <c r="AD123" s="261"/>
      <c r="AE123" s="355"/>
      <c r="AF123" s="791"/>
      <c r="AG123" s="780"/>
      <c r="AH123" s="780"/>
      <c r="AI123" s="781"/>
      <c r="AJ123" s="782"/>
      <c r="AK123" s="783"/>
      <c r="AL123" s="784"/>
      <c r="AM123" s="784"/>
      <c r="AN123" s="785"/>
      <c r="AO123" s="6"/>
      <c r="AP123" s="776"/>
      <c r="AQ123" s="649"/>
      <c r="AR123" s="148"/>
      <c r="AS123" s="287"/>
      <c r="AT123" s="288"/>
      <c r="AU123" s="288"/>
      <c r="AV123" s="288"/>
      <c r="AW123" s="786"/>
      <c r="AX123" s="786"/>
      <c r="AY123" s="786"/>
      <c r="AZ123" s="786"/>
      <c r="BA123" s="289"/>
      <c r="BB123" s="289"/>
      <c r="BC123" s="289"/>
      <c r="BD123" s="289"/>
      <c r="BE123" s="290"/>
      <c r="BF123" s="290"/>
      <c r="BG123" s="289"/>
      <c r="BH123" s="289"/>
      <c r="BI123" s="289"/>
      <c r="BJ123" s="289"/>
      <c r="BK123" s="289"/>
      <c r="BL123" s="289"/>
      <c r="BM123" s="289"/>
      <c r="BN123" s="289"/>
      <c r="BO123" s="289"/>
      <c r="BP123" s="289"/>
      <c r="BQ123" s="289"/>
      <c r="BR123" s="289"/>
      <c r="BS123" s="103"/>
      <c r="BT123" s="103"/>
      <c r="BU123" s="103"/>
      <c r="BV123" s="103"/>
      <c r="BW123" s="103"/>
      <c r="BX123" s="103"/>
      <c r="BY123" s="103"/>
      <c r="BZ123" s="103"/>
      <c r="CA123" s="100"/>
      <c r="CB123" s="6"/>
      <c r="CC123" s="154"/>
      <c r="CD123" s="152"/>
      <c r="CE123" s="152"/>
      <c r="CF123" s="155"/>
      <c r="CG123" s="17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</row>
    <row r="124" spans="1:98" ht="29.25" customHeight="1" x14ac:dyDescent="0.3">
      <c r="A124" s="676"/>
      <c r="B124" s="772"/>
      <c r="C124" s="772"/>
      <c r="D124" s="773"/>
      <c r="E124" s="773"/>
      <c r="F124" s="255"/>
      <c r="G124" s="566"/>
      <c r="H124" s="120"/>
      <c r="I124" s="121"/>
      <c r="J124" s="121"/>
      <c r="K124" s="121"/>
      <c r="L124" s="121"/>
      <c r="M124" s="113"/>
      <c r="N124" s="128"/>
      <c r="O124" s="265"/>
      <c r="P124" s="128"/>
      <c r="Q124" s="260"/>
      <c r="R124" s="165"/>
      <c r="S124" s="165"/>
      <c r="T124" s="165"/>
      <c r="U124" s="549"/>
      <c r="V124" s="774">
        <v>7</v>
      </c>
      <c r="W124" s="777" t="s">
        <v>85</v>
      </c>
      <c r="X124" s="757">
        <v>45901</v>
      </c>
      <c r="Y124" s="134">
        <v>46021</v>
      </c>
      <c r="Z124" s="135" t="s">
        <v>70</v>
      </c>
      <c r="AA124" s="136">
        <v>0</v>
      </c>
      <c r="AB124" s="136"/>
      <c r="AC124" s="136"/>
      <c r="AD124" s="261"/>
      <c r="AE124" s="355"/>
      <c r="AF124" s="787">
        <v>450200113</v>
      </c>
      <c r="AG124" s="368" t="s">
        <v>86</v>
      </c>
      <c r="AH124" s="368" t="s">
        <v>87</v>
      </c>
      <c r="AI124" s="369" t="s">
        <v>157</v>
      </c>
      <c r="AJ124" s="370">
        <v>1</v>
      </c>
      <c r="AK124" s="788">
        <v>0</v>
      </c>
      <c r="AL124" s="789"/>
      <c r="AM124" s="789"/>
      <c r="AN124" s="790"/>
      <c r="AO124" s="6"/>
      <c r="AP124" s="776"/>
      <c r="AQ124" s="649"/>
      <c r="AR124" s="148"/>
      <c r="AS124" s="287"/>
      <c r="AT124" s="288"/>
      <c r="AU124" s="288"/>
      <c r="AV124" s="288"/>
      <c r="AW124" s="786"/>
      <c r="AX124" s="786"/>
      <c r="AY124" s="786"/>
      <c r="AZ124" s="786"/>
      <c r="BA124" s="289"/>
      <c r="BB124" s="289"/>
      <c r="BC124" s="289"/>
      <c r="BD124" s="289"/>
      <c r="BE124" s="290"/>
      <c r="BF124" s="290"/>
      <c r="BG124" s="289"/>
      <c r="BH124" s="289"/>
      <c r="BI124" s="289"/>
      <c r="BJ124" s="289"/>
      <c r="BK124" s="289"/>
      <c r="BL124" s="289"/>
      <c r="BM124" s="289"/>
      <c r="BN124" s="289"/>
      <c r="BO124" s="289"/>
      <c r="BP124" s="289"/>
      <c r="BQ124" s="289"/>
      <c r="BR124" s="289"/>
      <c r="BS124" s="103"/>
      <c r="BT124" s="103"/>
      <c r="BU124" s="103"/>
      <c r="BV124" s="103"/>
      <c r="BW124" s="103"/>
      <c r="BX124" s="103"/>
      <c r="BY124" s="103"/>
      <c r="BZ124" s="103"/>
      <c r="CA124" s="100"/>
      <c r="CB124" s="6"/>
      <c r="CC124" s="154"/>
      <c r="CD124" s="152"/>
      <c r="CE124" s="152"/>
      <c r="CF124" s="155"/>
      <c r="CG124" s="17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</row>
    <row r="125" spans="1:98" ht="29.25" customHeight="1" x14ac:dyDescent="0.3">
      <c r="A125" s="676"/>
      <c r="B125" s="772"/>
      <c r="C125" s="772"/>
      <c r="D125" s="773"/>
      <c r="E125" s="773"/>
      <c r="F125" s="255"/>
      <c r="G125" s="566"/>
      <c r="H125" s="120"/>
      <c r="I125" s="121"/>
      <c r="J125" s="121"/>
      <c r="K125" s="121"/>
      <c r="L125" s="121"/>
      <c r="M125" s="113"/>
      <c r="N125" s="128"/>
      <c r="O125" s="265"/>
      <c r="P125" s="128"/>
      <c r="Q125" s="260"/>
      <c r="R125" s="165"/>
      <c r="S125" s="165"/>
      <c r="T125" s="165"/>
      <c r="U125" s="549"/>
      <c r="V125" s="774">
        <v>8</v>
      </c>
      <c r="W125" s="777" t="s">
        <v>88</v>
      </c>
      <c r="X125" s="757">
        <v>45901</v>
      </c>
      <c r="Y125" s="134">
        <v>46021</v>
      </c>
      <c r="Z125" s="135" t="s">
        <v>70</v>
      </c>
      <c r="AA125" s="136">
        <v>0</v>
      </c>
      <c r="AB125" s="136"/>
      <c r="AC125" s="136"/>
      <c r="AD125" s="261"/>
      <c r="AE125" s="355"/>
      <c r="AF125" s="792"/>
      <c r="AG125" s="372"/>
      <c r="AH125" s="372"/>
      <c r="AI125" s="373"/>
      <c r="AJ125" s="374"/>
      <c r="AK125" s="159"/>
      <c r="AL125" s="653"/>
      <c r="AM125" s="653"/>
      <c r="AN125" s="649"/>
      <c r="AO125" s="6"/>
      <c r="AP125" s="776"/>
      <c r="AQ125" s="649"/>
      <c r="AR125" s="148"/>
      <c r="AS125" s="287"/>
      <c r="AT125" s="288"/>
      <c r="AU125" s="288"/>
      <c r="AV125" s="288"/>
      <c r="AW125" s="786"/>
      <c r="AX125" s="786"/>
      <c r="AY125" s="786"/>
      <c r="AZ125" s="786"/>
      <c r="BA125" s="289"/>
      <c r="BB125" s="289"/>
      <c r="BC125" s="289"/>
      <c r="BD125" s="289"/>
      <c r="BE125" s="290"/>
      <c r="BF125" s="290"/>
      <c r="BG125" s="289"/>
      <c r="BH125" s="289"/>
      <c r="BI125" s="289"/>
      <c r="BJ125" s="289"/>
      <c r="BK125" s="289"/>
      <c r="BL125" s="289"/>
      <c r="BM125" s="289"/>
      <c r="BN125" s="289"/>
      <c r="BO125" s="289"/>
      <c r="BP125" s="289"/>
      <c r="BQ125" s="289"/>
      <c r="BR125" s="289"/>
      <c r="BS125" s="103"/>
      <c r="BT125" s="103"/>
      <c r="BU125" s="103"/>
      <c r="BV125" s="103"/>
      <c r="BW125" s="103"/>
      <c r="BX125" s="103"/>
      <c r="BY125" s="103"/>
      <c r="BZ125" s="103"/>
      <c r="CA125" s="100"/>
      <c r="CB125" s="6"/>
      <c r="CC125" s="154"/>
      <c r="CD125" s="152"/>
      <c r="CE125" s="152"/>
      <c r="CF125" s="155"/>
      <c r="CG125" s="17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</row>
    <row r="126" spans="1:98" ht="29.25" customHeight="1" thickBot="1" x14ac:dyDescent="0.35">
      <c r="A126" s="676"/>
      <c r="B126" s="772"/>
      <c r="C126" s="772"/>
      <c r="D126" s="773"/>
      <c r="E126" s="773"/>
      <c r="F126" s="255"/>
      <c r="G126" s="566"/>
      <c r="H126" s="120"/>
      <c r="I126" s="121"/>
      <c r="J126" s="121"/>
      <c r="K126" s="121"/>
      <c r="L126" s="121"/>
      <c r="M126" s="113"/>
      <c r="N126" s="128"/>
      <c r="O126" s="265"/>
      <c r="P126" s="128"/>
      <c r="Q126" s="680"/>
      <c r="R126" s="679"/>
      <c r="S126" s="679"/>
      <c r="T126" s="679"/>
      <c r="U126" s="549"/>
      <c r="V126" s="778">
        <v>9</v>
      </c>
      <c r="W126" s="777" t="s">
        <v>89</v>
      </c>
      <c r="X126" s="757">
        <v>45901</v>
      </c>
      <c r="Y126" s="134">
        <v>46021</v>
      </c>
      <c r="Z126" s="135" t="s">
        <v>70</v>
      </c>
      <c r="AA126" s="136">
        <v>0</v>
      </c>
      <c r="AB126" s="136"/>
      <c r="AC126" s="136"/>
      <c r="AD126" s="261"/>
      <c r="AE126" s="355"/>
      <c r="AF126" s="793"/>
      <c r="AG126" s="672"/>
      <c r="AH126" s="672"/>
      <c r="AI126" s="664"/>
      <c r="AJ126" s="673"/>
      <c r="AK126" s="794"/>
      <c r="AL126" s="795"/>
      <c r="AM126" s="795"/>
      <c r="AN126" s="796"/>
      <c r="AO126" s="6"/>
      <c r="AP126" s="797"/>
      <c r="AQ126" s="785"/>
      <c r="AR126" s="148"/>
      <c r="AS126" s="287"/>
      <c r="AT126" s="288"/>
      <c r="AU126" s="288"/>
      <c r="AV126" s="288"/>
      <c r="AW126" s="786"/>
      <c r="AX126" s="786"/>
      <c r="AY126" s="786"/>
      <c r="AZ126" s="786"/>
      <c r="BA126" s="289"/>
      <c r="BB126" s="289"/>
      <c r="BC126" s="289"/>
      <c r="BD126" s="289"/>
      <c r="BE126" s="290"/>
      <c r="BF126" s="290"/>
      <c r="BG126" s="289"/>
      <c r="BH126" s="289"/>
      <c r="BI126" s="289"/>
      <c r="BJ126" s="289"/>
      <c r="BK126" s="289"/>
      <c r="BL126" s="289"/>
      <c r="BM126" s="289"/>
      <c r="BN126" s="289"/>
      <c r="BO126" s="289"/>
      <c r="BP126" s="289"/>
      <c r="BQ126" s="289"/>
      <c r="BR126" s="289"/>
      <c r="BS126" s="103"/>
      <c r="BT126" s="103"/>
      <c r="BU126" s="103"/>
      <c r="BV126" s="103"/>
      <c r="BW126" s="103"/>
      <c r="BX126" s="103"/>
      <c r="BY126" s="103"/>
      <c r="BZ126" s="103"/>
      <c r="CA126" s="100"/>
      <c r="CB126" s="6"/>
      <c r="CC126" s="154"/>
      <c r="CD126" s="152"/>
      <c r="CE126" s="152"/>
      <c r="CF126" s="155"/>
      <c r="CG126" s="17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</row>
    <row r="127" spans="1:98" ht="58.5" customHeight="1" x14ac:dyDescent="0.3">
      <c r="A127" s="798"/>
      <c r="B127" s="722" t="s">
        <v>286</v>
      </c>
      <c r="C127" s="159"/>
      <c r="D127" s="799"/>
      <c r="E127" s="800"/>
      <c r="F127" s="235" t="s">
        <v>84</v>
      </c>
      <c r="G127" s="801">
        <v>824</v>
      </c>
      <c r="H127" s="600" t="s">
        <v>66</v>
      </c>
      <c r="I127" s="802">
        <v>0</v>
      </c>
      <c r="J127" s="391"/>
      <c r="K127" s="391"/>
      <c r="L127" s="391"/>
      <c r="M127" s="803"/>
      <c r="N127" s="129">
        <v>150000000</v>
      </c>
      <c r="O127" s="196" t="s">
        <v>91</v>
      </c>
      <c r="P127" s="129">
        <v>150000000</v>
      </c>
      <c r="Q127" s="701">
        <v>0</v>
      </c>
      <c r="R127" s="129"/>
      <c r="S127" s="129"/>
      <c r="T127" s="129"/>
      <c r="U127" s="549"/>
      <c r="V127" s="756">
        <v>1</v>
      </c>
      <c r="W127" s="777" t="s">
        <v>287</v>
      </c>
      <c r="X127" s="757">
        <v>45809</v>
      </c>
      <c r="Y127" s="134">
        <v>45838</v>
      </c>
      <c r="Z127" s="135" t="s">
        <v>70</v>
      </c>
      <c r="AA127" s="136">
        <v>0</v>
      </c>
      <c r="AB127" s="136"/>
      <c r="AC127" s="136"/>
      <c r="AD127" s="261"/>
      <c r="AE127" s="355"/>
      <c r="AF127" s="650" t="s">
        <v>288</v>
      </c>
      <c r="AG127" s="647" t="s">
        <v>289</v>
      </c>
      <c r="AH127" s="647" t="s">
        <v>290</v>
      </c>
      <c r="AI127" s="373" t="s">
        <v>157</v>
      </c>
      <c r="AJ127" s="374">
        <v>1</v>
      </c>
      <c r="AK127" s="115">
        <v>0</v>
      </c>
      <c r="AL127" s="804"/>
      <c r="AM127" s="804"/>
      <c r="AN127" s="805"/>
      <c r="AO127" s="6"/>
      <c r="AP127" s="806" t="s">
        <v>74</v>
      </c>
      <c r="AQ127" s="790" t="s">
        <v>75</v>
      </c>
      <c r="AR127" s="148"/>
      <c r="AS127" s="149"/>
      <c r="AT127" s="150"/>
      <c r="AU127" s="150"/>
      <c r="AV127" s="150"/>
      <c r="AW127" s="151"/>
      <c r="AX127" s="151"/>
      <c r="AY127" s="151"/>
      <c r="AZ127" s="151"/>
      <c r="BA127" s="152"/>
      <c r="BB127" s="152"/>
      <c r="BC127" s="152"/>
      <c r="BD127" s="152"/>
      <c r="BE127" s="153"/>
      <c r="BF127" s="153"/>
      <c r="BG127" s="152"/>
      <c r="BH127" s="152"/>
      <c r="BI127" s="152"/>
      <c r="BJ127" s="152"/>
      <c r="BK127" s="152"/>
      <c r="BL127" s="152"/>
      <c r="BM127" s="152"/>
      <c r="BN127" s="152"/>
      <c r="BO127" s="152"/>
      <c r="BP127" s="152"/>
      <c r="BQ127" s="152"/>
      <c r="BR127" s="152"/>
      <c r="BS127" s="103"/>
      <c r="BT127" s="103"/>
      <c r="BU127" s="103"/>
      <c r="BV127" s="103"/>
      <c r="BW127" s="103"/>
      <c r="BX127" s="103"/>
      <c r="BY127" s="103"/>
      <c r="BZ127" s="103"/>
      <c r="CA127" s="100"/>
      <c r="CB127" s="6"/>
      <c r="CC127" s="154"/>
      <c r="CD127" s="152"/>
      <c r="CE127" s="152"/>
      <c r="CF127" s="155"/>
      <c r="CG127" s="17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</row>
    <row r="128" spans="1:98" ht="58.5" customHeight="1" thickBot="1" x14ac:dyDescent="0.35">
      <c r="A128" s="798"/>
      <c r="B128" s="722"/>
      <c r="C128" s="159"/>
      <c r="D128" s="799"/>
      <c r="E128" s="800"/>
      <c r="F128" s="135" t="s">
        <v>81</v>
      </c>
      <c r="G128" s="801">
        <v>193</v>
      </c>
      <c r="H128" s="331"/>
      <c r="I128" s="802">
        <v>0</v>
      </c>
      <c r="J128" s="391"/>
      <c r="K128" s="391"/>
      <c r="L128" s="391"/>
      <c r="M128" s="803"/>
      <c r="N128" s="165"/>
      <c r="O128" s="333"/>
      <c r="P128" s="165"/>
      <c r="Q128" s="260"/>
      <c r="R128" s="165"/>
      <c r="S128" s="165"/>
      <c r="T128" s="165"/>
      <c r="U128" s="549"/>
      <c r="V128" s="616">
        <v>2</v>
      </c>
      <c r="W128" s="600" t="s">
        <v>291</v>
      </c>
      <c r="X128" s="733">
        <v>45839</v>
      </c>
      <c r="Y128" s="733">
        <v>46021</v>
      </c>
      <c r="Z128" s="600" t="s">
        <v>70</v>
      </c>
      <c r="AA128" s="600">
        <v>0</v>
      </c>
      <c r="AB128" s="600"/>
      <c r="AC128" s="600"/>
      <c r="AD128" s="734"/>
      <c r="AE128" s="355"/>
      <c r="AF128" s="650"/>
      <c r="AG128" s="647"/>
      <c r="AH128" s="647"/>
      <c r="AI128" s="373"/>
      <c r="AJ128" s="374"/>
      <c r="AK128" s="159"/>
      <c r="AL128" s="653"/>
      <c r="AM128" s="653"/>
      <c r="AN128" s="649"/>
      <c r="AO128" s="6"/>
      <c r="AP128" s="776"/>
      <c r="AQ128" s="649"/>
      <c r="AR128" s="148"/>
      <c r="AS128" s="149"/>
      <c r="AT128" s="150"/>
      <c r="AU128" s="150"/>
      <c r="AV128" s="150"/>
      <c r="AW128" s="151"/>
      <c r="AX128" s="151"/>
      <c r="AY128" s="151"/>
      <c r="AZ128" s="151"/>
      <c r="BA128" s="152"/>
      <c r="BB128" s="152"/>
      <c r="BC128" s="152"/>
      <c r="BD128" s="152"/>
      <c r="BE128" s="153"/>
      <c r="BF128" s="153"/>
      <c r="BG128" s="152"/>
      <c r="BH128" s="152"/>
      <c r="BI128" s="152"/>
      <c r="BJ128" s="152"/>
      <c r="BK128" s="152"/>
      <c r="BL128" s="152"/>
      <c r="BM128" s="152"/>
      <c r="BN128" s="152"/>
      <c r="BO128" s="152"/>
      <c r="BP128" s="152"/>
      <c r="BQ128" s="152"/>
      <c r="BR128" s="152"/>
      <c r="BS128" s="103"/>
      <c r="BT128" s="103"/>
      <c r="BU128" s="103"/>
      <c r="BV128" s="103"/>
      <c r="BW128" s="103"/>
      <c r="BX128" s="103"/>
      <c r="BY128" s="103"/>
      <c r="BZ128" s="103"/>
      <c r="CA128" s="100"/>
      <c r="CB128" s="6"/>
      <c r="CC128" s="154"/>
      <c r="CD128" s="152"/>
      <c r="CE128" s="152"/>
      <c r="CF128" s="155"/>
      <c r="CG128" s="17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</row>
    <row r="129" spans="1:98" ht="66" customHeight="1" thickBot="1" x14ac:dyDescent="0.35">
      <c r="A129" s="807">
        <v>13</v>
      </c>
      <c r="B129" s="808"/>
      <c r="C129" s="794"/>
      <c r="D129" s="809"/>
      <c r="E129" s="810"/>
      <c r="F129" s="135" t="s">
        <v>292</v>
      </c>
      <c r="G129" s="133">
        <v>11</v>
      </c>
      <c r="H129" s="687"/>
      <c r="I129" s="802">
        <v>0</v>
      </c>
      <c r="J129" s="811"/>
      <c r="K129" s="811"/>
      <c r="L129" s="811"/>
      <c r="M129" s="811"/>
      <c r="N129" s="679"/>
      <c r="O129" s="744"/>
      <c r="P129" s="679"/>
      <c r="Q129" s="680"/>
      <c r="R129" s="679"/>
      <c r="S129" s="679"/>
      <c r="T129" s="679"/>
      <c r="U129" s="355"/>
      <c r="V129" s="596"/>
      <c r="W129" s="687"/>
      <c r="X129" s="729"/>
      <c r="Y129" s="729"/>
      <c r="Z129" s="687"/>
      <c r="AA129" s="687"/>
      <c r="AB129" s="687"/>
      <c r="AC129" s="687"/>
      <c r="AD129" s="730"/>
      <c r="AE129" s="355"/>
      <c r="AF129" s="812"/>
      <c r="AG129" s="813"/>
      <c r="AH129" s="813"/>
      <c r="AI129" s="814"/>
      <c r="AJ129" s="815"/>
      <c r="AK129" s="794"/>
      <c r="AL129" s="795"/>
      <c r="AM129" s="795"/>
      <c r="AN129" s="796"/>
      <c r="AO129" s="6"/>
      <c r="AP129" s="776"/>
      <c r="AQ129" s="649"/>
      <c r="AR129" s="148"/>
      <c r="AS129" s="244" t="e">
        <f t="shared" ref="AS129:BD130" si="41">#N/A</f>
        <v>#N/A</v>
      </c>
      <c r="AT129" s="268" t="e">
        <f t="shared" si="41"/>
        <v>#N/A</v>
      </c>
      <c r="AU129" s="268" t="e">
        <f t="shared" si="41"/>
        <v>#N/A</v>
      </c>
      <c r="AV129" s="268" t="e">
        <f t="shared" si="41"/>
        <v>#N/A</v>
      </c>
      <c r="AW129" s="269" t="e">
        <f t="shared" si="41"/>
        <v>#N/A</v>
      </c>
      <c r="AX129" s="269" t="e">
        <f t="shared" si="41"/>
        <v>#N/A</v>
      </c>
      <c r="AY129" s="269" t="e">
        <f t="shared" si="41"/>
        <v>#N/A</v>
      </c>
      <c r="AZ129" s="269" t="e">
        <f t="shared" si="41"/>
        <v>#N/A</v>
      </c>
      <c r="BA129" s="270" t="e">
        <f t="shared" si="41"/>
        <v>#N/A</v>
      </c>
      <c r="BB129" s="270" t="e">
        <f t="shared" si="41"/>
        <v>#N/A</v>
      </c>
      <c r="BC129" s="270" t="e">
        <f t="shared" si="41"/>
        <v>#N/A</v>
      </c>
      <c r="BD129" s="270" t="e">
        <f t="shared" si="41"/>
        <v>#N/A</v>
      </c>
      <c r="BE129" s="271">
        <v>0.2</v>
      </c>
      <c r="BF129" s="271">
        <v>0.8</v>
      </c>
      <c r="BG129" s="270" t="e">
        <f t="shared" ref="BG129:BI129" si="42">#N/A</f>
        <v>#N/A</v>
      </c>
      <c r="BH129" s="270" t="e">
        <f t="shared" si="42"/>
        <v>#N/A</v>
      </c>
      <c r="BI129" s="270" t="e">
        <f t="shared" si="42"/>
        <v>#N/A</v>
      </c>
      <c r="BJ129" s="270" t="e">
        <f t="shared" ref="BJ129:BK129" si="43">+AZ129*BE129</f>
        <v>#N/A</v>
      </c>
      <c r="BK129" s="270" t="e">
        <f t="shared" si="43"/>
        <v>#N/A</v>
      </c>
      <c r="BL129" s="270" t="e">
        <f t="shared" ref="BL129:BN129" si="44">#N/A</f>
        <v>#N/A</v>
      </c>
      <c r="BM129" s="270" t="e">
        <f t="shared" si="44"/>
        <v>#N/A</v>
      </c>
      <c r="BN129" s="270" t="e">
        <f t="shared" si="44"/>
        <v>#N/A</v>
      </c>
      <c r="BO129" s="270" t="e">
        <f t="shared" ref="BO129:BR129" si="45">+BG129+BK129</f>
        <v>#N/A</v>
      </c>
      <c r="BP129" s="247" t="e">
        <f t="shared" si="45"/>
        <v>#N/A</v>
      </c>
      <c r="BQ129" s="247" t="e">
        <f t="shared" si="45"/>
        <v>#N/A</v>
      </c>
      <c r="BR129" s="247" t="e">
        <f t="shared" si="45"/>
        <v>#N/A</v>
      </c>
      <c r="BS129" s="152" t="e">
        <f t="shared" ref="BS129:BV129" si="46">AVERAGEIF(BO129,"&lt;&gt;#¡DIV/0!")</f>
        <v>#N/A</v>
      </c>
      <c r="BT129" s="152" t="e">
        <f t="shared" si="46"/>
        <v>#N/A</v>
      </c>
      <c r="BU129" s="152" t="e">
        <f t="shared" si="46"/>
        <v>#N/A</v>
      </c>
      <c r="BV129" s="152" t="e">
        <f t="shared" si="46"/>
        <v>#N/A</v>
      </c>
      <c r="BW129" s="249" t="e">
        <f>+C129*BS129</f>
        <v>#N/A</v>
      </c>
      <c r="BX129" s="249" t="e">
        <f>+C129*BT129</f>
        <v>#N/A</v>
      </c>
      <c r="BY129" s="249" t="e">
        <f>+C129*BU129</f>
        <v>#N/A</v>
      </c>
      <c r="BZ129" s="249" t="e">
        <f>+C129*BV129</f>
        <v>#N/A</v>
      </c>
      <c r="CA129" s="272" t="e">
        <f>SUM(BW129:BZ129)</f>
        <v>#N/A</v>
      </c>
      <c r="CB129" s="6"/>
      <c r="CC129" s="251">
        <f>+Q127/$N$127</f>
        <v>0</v>
      </c>
      <c r="CD129" s="252">
        <f>+R129/$N$127</f>
        <v>0</v>
      </c>
      <c r="CE129" s="252">
        <f>+S129/$N$127</f>
        <v>0</v>
      </c>
      <c r="CF129" s="562">
        <f>+T129/$N$127</f>
        <v>0</v>
      </c>
      <c r="CG129" s="563">
        <f>AVERAGE(CC129:CF129)</f>
        <v>0</v>
      </c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</row>
    <row r="130" spans="1:98" ht="14.25" customHeight="1" thickBot="1" x14ac:dyDescent="0.35">
      <c r="A130" s="816"/>
      <c r="B130" s="817"/>
      <c r="C130" s="818"/>
      <c r="D130" s="819"/>
      <c r="E130" s="2"/>
      <c r="F130" s="820"/>
      <c r="G130" s="821">
        <f>SUM(G22:G129)</f>
        <v>279760</v>
      </c>
      <c r="H130" s="822"/>
      <c r="I130" s="823">
        <f>SUM(I22:I129)</f>
        <v>11763</v>
      </c>
      <c r="J130" s="824">
        <f>SUM(J22:J129)</f>
        <v>0</v>
      </c>
      <c r="K130" s="824">
        <f>SUM(K22:K129)</f>
        <v>0</v>
      </c>
      <c r="L130" s="824">
        <f>SUM(L22:L129)</f>
        <v>0</v>
      </c>
      <c r="M130" s="825"/>
      <c r="N130" s="821">
        <f>SUM(N13:N128)</f>
        <v>44248012893</v>
      </c>
      <c r="O130" s="826"/>
      <c r="P130" s="822"/>
      <c r="Q130" s="827">
        <f>SUM(Q22:Q128)</f>
        <v>1585500000</v>
      </c>
      <c r="R130" s="828">
        <f>SUM(R22:R129)</f>
        <v>0</v>
      </c>
      <c r="S130" s="828">
        <f>SUM(S22:S129)</f>
        <v>0</v>
      </c>
      <c r="T130" s="829">
        <f>SUM(T22:T129)</f>
        <v>0</v>
      </c>
      <c r="U130" s="830"/>
      <c r="V130" s="831"/>
      <c r="W130" s="832">
        <f>COUNTIF(W13:W128,"*")</f>
        <v>113</v>
      </c>
      <c r="X130" s="833"/>
      <c r="Y130" s="834"/>
      <c r="Z130" s="835"/>
      <c r="AA130" s="836">
        <f>COUNTIFS(AA22:AA128,1)</f>
        <v>20</v>
      </c>
      <c r="AB130" s="832">
        <f>COUNTIFS(AB22:AB129,1)</f>
        <v>0</v>
      </c>
      <c r="AC130" s="832">
        <f>COUNTIFS(AC22:AC129,1)</f>
        <v>0</v>
      </c>
      <c r="AD130" s="837">
        <f>COUNTIFS(AD22:AD129,1)</f>
        <v>0</v>
      </c>
      <c r="AE130" s="838"/>
      <c r="AF130" s="839"/>
      <c r="AG130" s="840"/>
      <c r="AH130" s="841">
        <f>COUNTIF(AH11:AH128,"*")</f>
        <v>48</v>
      </c>
      <c r="AI130" s="840"/>
      <c r="AJ130" s="840"/>
      <c r="AK130" s="842"/>
      <c r="AL130" s="2"/>
      <c r="AM130" s="2"/>
      <c r="AN130" s="3"/>
      <c r="AO130" s="838"/>
      <c r="AP130" s="843"/>
      <c r="AQ130" s="843"/>
      <c r="AR130" s="844"/>
      <c r="AS130" s="845" t="e">
        <f t="shared" si="41"/>
        <v>#N/A</v>
      </c>
      <c r="AT130" s="846" t="e">
        <f t="shared" si="41"/>
        <v>#N/A</v>
      </c>
      <c r="AU130" s="846" t="e">
        <f t="shared" si="41"/>
        <v>#N/A</v>
      </c>
      <c r="AV130" s="846" t="e">
        <f t="shared" si="41"/>
        <v>#N/A</v>
      </c>
      <c r="AW130" s="840"/>
      <c r="AX130" s="840"/>
      <c r="AY130" s="840"/>
      <c r="AZ130" s="840"/>
      <c r="BA130" s="840"/>
      <c r="BB130" s="840"/>
      <c r="BC130" s="840"/>
      <c r="BD130" s="840"/>
      <c r="BE130" s="840"/>
      <c r="BF130" s="840"/>
      <c r="BG130" s="840"/>
      <c r="BH130" s="840"/>
      <c r="BI130" s="840"/>
      <c r="BJ130" s="840"/>
      <c r="BK130" s="840"/>
      <c r="BL130" s="840"/>
      <c r="BM130" s="840"/>
      <c r="BN130" s="840"/>
      <c r="BO130" s="840"/>
      <c r="BP130" s="840"/>
      <c r="BQ130" s="840"/>
      <c r="BR130" s="840"/>
      <c r="BS130" s="847" t="e">
        <f>AVERAGEIF(BS22:BS129,"&lt;&gt;#¡DIV/0!")</f>
        <v>#N/A</v>
      </c>
      <c r="BT130" s="847" t="e">
        <f>AVERAGEIF(BT22:BT129,"&lt;&gt;#¡DIV/0!")</f>
        <v>#N/A</v>
      </c>
      <c r="BU130" s="847" t="e">
        <f>AVERAGEIF(BU22:BU129,"&lt;&gt;#¡DIV/0!")</f>
        <v>#N/A</v>
      </c>
      <c r="BV130" s="847" t="e">
        <f>AVERAGEIF(BV22:BV129,"&lt;&gt;#¡DIV/0!")</f>
        <v>#VALUE!</v>
      </c>
      <c r="BW130" s="846" t="e">
        <f>SUM(BW22:BW129)</f>
        <v>#N/A</v>
      </c>
      <c r="BX130" s="846" t="e">
        <f>SUM(BX22:BX129)</f>
        <v>#N/A</v>
      </c>
      <c r="BY130" s="846" t="e">
        <f>SUM(BY22:BY129)</f>
        <v>#N/A</v>
      </c>
      <c r="BZ130" s="846" t="e">
        <f>SUM(BZ22:BZ129)</f>
        <v>#VALUE!</v>
      </c>
      <c r="CA130" s="848" t="e">
        <f>SUM(CA22:CA129)</f>
        <v>#N/A</v>
      </c>
      <c r="CC130" s="849" t="e">
        <f>AVERAGE(CC22:CC129)</f>
        <v>#REF!</v>
      </c>
      <c r="CD130" s="849" t="e">
        <f>AVERAGE(CD22:CD129)</f>
        <v>#REF!</v>
      </c>
      <c r="CE130" s="849" t="e">
        <f>AVERAGE(CE22:CE129)</f>
        <v>#REF!</v>
      </c>
      <c r="CF130" s="849" t="e">
        <f>AVERAGE(CF22:CF129)</f>
        <v>#REF!</v>
      </c>
      <c r="CG130" s="850" t="e">
        <f>AVERAGE(CG22:CG129)</f>
        <v>#REF!</v>
      </c>
    </row>
  </sheetData>
  <autoFilter ref="A12:CT130" xr:uid="{00000000-0009-0000-0000-000000000000}"/>
  <mergeCells count="665">
    <mergeCell ref="AK130:AN130"/>
    <mergeCell ref="Z128:Z129"/>
    <mergeCell ref="AA128:AA129"/>
    <mergeCell ref="AB128:AB129"/>
    <mergeCell ref="AC128:AC129"/>
    <mergeCell ref="AD128:AD129"/>
    <mergeCell ref="B130:C130"/>
    <mergeCell ref="D130:F130"/>
    <mergeCell ref="X130:Z130"/>
    <mergeCell ref="AK127:AK129"/>
    <mergeCell ref="AL127:AL129"/>
    <mergeCell ref="AM127:AM129"/>
    <mergeCell ref="AN127:AN129"/>
    <mergeCell ref="AP127:AP129"/>
    <mergeCell ref="AQ127:AQ129"/>
    <mergeCell ref="T127:T129"/>
    <mergeCell ref="AF127:AF129"/>
    <mergeCell ref="AG127:AG129"/>
    <mergeCell ref="AH127:AH129"/>
    <mergeCell ref="AI127:AI129"/>
    <mergeCell ref="AJ127:AJ129"/>
    <mergeCell ref="V128:V129"/>
    <mergeCell ref="W128:W129"/>
    <mergeCell ref="X128:X129"/>
    <mergeCell ref="Y128:Y129"/>
    <mergeCell ref="AM124:AM126"/>
    <mergeCell ref="AN124:AN126"/>
    <mergeCell ref="B127:C129"/>
    <mergeCell ref="H127:H129"/>
    <mergeCell ref="N127:N129"/>
    <mergeCell ref="O127:O129"/>
    <mergeCell ref="P127:P129"/>
    <mergeCell ref="Q127:Q129"/>
    <mergeCell ref="R127:R129"/>
    <mergeCell ref="S127:S129"/>
    <mergeCell ref="AL122:AL123"/>
    <mergeCell ref="AM122:AM123"/>
    <mergeCell ref="AN122:AN123"/>
    <mergeCell ref="AF124:AF126"/>
    <mergeCell ref="AG124:AG126"/>
    <mergeCell ref="AH124:AH126"/>
    <mergeCell ref="AI124:AI126"/>
    <mergeCell ref="AJ124:AJ126"/>
    <mergeCell ref="AK124:AK126"/>
    <mergeCell ref="AL124:AL126"/>
    <mergeCell ref="AK120:AK121"/>
    <mergeCell ref="AL120:AL121"/>
    <mergeCell ref="AM120:AM121"/>
    <mergeCell ref="AN120:AN121"/>
    <mergeCell ref="AF122:AF123"/>
    <mergeCell ref="AG122:AG123"/>
    <mergeCell ref="AH122:AH123"/>
    <mergeCell ref="AI122:AI123"/>
    <mergeCell ref="AJ122:AJ123"/>
    <mergeCell ref="AK122:AK123"/>
    <mergeCell ref="AL117:AL119"/>
    <mergeCell ref="AM117:AM119"/>
    <mergeCell ref="AN117:AN119"/>
    <mergeCell ref="AP117:AP126"/>
    <mergeCell ref="AQ117:AQ126"/>
    <mergeCell ref="AF120:AF121"/>
    <mergeCell ref="AG120:AG121"/>
    <mergeCell ref="AH120:AH121"/>
    <mergeCell ref="AI120:AI121"/>
    <mergeCell ref="AJ120:AJ121"/>
    <mergeCell ref="AF117:AF119"/>
    <mergeCell ref="AG117:AG119"/>
    <mergeCell ref="AH117:AH119"/>
    <mergeCell ref="AI117:AI119"/>
    <mergeCell ref="AJ117:AJ119"/>
    <mergeCell ref="AK117:AK119"/>
    <mergeCell ref="O117:O126"/>
    <mergeCell ref="P117:P126"/>
    <mergeCell ref="Q117:Q126"/>
    <mergeCell ref="R117:R126"/>
    <mergeCell ref="S117:S126"/>
    <mergeCell ref="T117:T126"/>
    <mergeCell ref="I117:I126"/>
    <mergeCell ref="J117:J126"/>
    <mergeCell ref="K117:K126"/>
    <mergeCell ref="L117:L126"/>
    <mergeCell ref="M117:M126"/>
    <mergeCell ref="N117:N126"/>
    <mergeCell ref="A117:A126"/>
    <mergeCell ref="B117:C126"/>
    <mergeCell ref="D117:E126"/>
    <mergeCell ref="F117:F126"/>
    <mergeCell ref="G117:G126"/>
    <mergeCell ref="H117:H126"/>
    <mergeCell ref="AJ111:AJ116"/>
    <mergeCell ref="AK111:AK116"/>
    <mergeCell ref="AL111:AL116"/>
    <mergeCell ref="AM111:AM116"/>
    <mergeCell ref="AN111:AN116"/>
    <mergeCell ref="AP111:AP116"/>
    <mergeCell ref="S111:S116"/>
    <mergeCell ref="T111:T116"/>
    <mergeCell ref="AF111:AF116"/>
    <mergeCell ref="AG111:AG116"/>
    <mergeCell ref="AH111:AH116"/>
    <mergeCell ref="AI111:AI116"/>
    <mergeCell ref="A111:A116"/>
    <mergeCell ref="B111:C116"/>
    <mergeCell ref="D111:E116"/>
    <mergeCell ref="H111:H116"/>
    <mergeCell ref="Q111:Q116"/>
    <mergeCell ref="R111:R116"/>
    <mergeCell ref="X109:X110"/>
    <mergeCell ref="Y109:Y110"/>
    <mergeCell ref="Z109:Z110"/>
    <mergeCell ref="AA109:AA110"/>
    <mergeCell ref="AB109:AB110"/>
    <mergeCell ref="AC109:AC110"/>
    <mergeCell ref="X107:X108"/>
    <mergeCell ref="Y107:Y108"/>
    <mergeCell ref="Z107:Z108"/>
    <mergeCell ref="AA107:AA108"/>
    <mergeCell ref="AB107:AB108"/>
    <mergeCell ref="AC107:AC108"/>
    <mergeCell ref="AK105:AK110"/>
    <mergeCell ref="AL105:AL110"/>
    <mergeCell ref="AM105:AM110"/>
    <mergeCell ref="AN105:AN110"/>
    <mergeCell ref="AP105:AP110"/>
    <mergeCell ref="AQ105:AQ110"/>
    <mergeCell ref="AD105:AD106"/>
    <mergeCell ref="AF105:AF110"/>
    <mergeCell ref="AG105:AG110"/>
    <mergeCell ref="AH105:AH110"/>
    <mergeCell ref="AI105:AI110"/>
    <mergeCell ref="AJ105:AJ110"/>
    <mergeCell ref="AD107:AD108"/>
    <mergeCell ref="AD109:AD110"/>
    <mergeCell ref="X105:X106"/>
    <mergeCell ref="Y105:Y106"/>
    <mergeCell ref="Z105:Z106"/>
    <mergeCell ref="AA105:AA106"/>
    <mergeCell ref="AB105:AB106"/>
    <mergeCell ref="AC105:AC106"/>
    <mergeCell ref="Q105:Q110"/>
    <mergeCell ref="R105:R110"/>
    <mergeCell ref="S105:S110"/>
    <mergeCell ref="T105:T110"/>
    <mergeCell ref="V105:V106"/>
    <mergeCell ref="W105:W106"/>
    <mergeCell ref="V107:V108"/>
    <mergeCell ref="W107:W108"/>
    <mergeCell ref="V109:V110"/>
    <mergeCell ref="W109:W110"/>
    <mergeCell ref="AM103:AM104"/>
    <mergeCell ref="AN103:AN104"/>
    <mergeCell ref="A105:A110"/>
    <mergeCell ref="B105:C110"/>
    <mergeCell ref="D105:E110"/>
    <mergeCell ref="H105:H110"/>
    <mergeCell ref="M105:M110"/>
    <mergeCell ref="N105:N110"/>
    <mergeCell ref="O105:O110"/>
    <mergeCell ref="P105:P110"/>
    <mergeCell ref="AL100:AL102"/>
    <mergeCell ref="AM100:AM102"/>
    <mergeCell ref="AN100:AN102"/>
    <mergeCell ref="AF103:AF104"/>
    <mergeCell ref="AG103:AG104"/>
    <mergeCell ref="AH103:AH104"/>
    <mergeCell ref="AI103:AI104"/>
    <mergeCell ref="AJ103:AJ104"/>
    <mergeCell ref="AK103:AK104"/>
    <mergeCell ref="AL103:AL104"/>
    <mergeCell ref="AK97:AK99"/>
    <mergeCell ref="AL97:AL99"/>
    <mergeCell ref="AM97:AM99"/>
    <mergeCell ref="AN97:AN99"/>
    <mergeCell ref="AF100:AF102"/>
    <mergeCell ref="AG100:AG102"/>
    <mergeCell ref="AH100:AH102"/>
    <mergeCell ref="AI100:AI102"/>
    <mergeCell ref="AJ100:AJ102"/>
    <mergeCell ref="AK100:AK102"/>
    <mergeCell ref="AL94:AL96"/>
    <mergeCell ref="AM94:AM96"/>
    <mergeCell ref="AN94:AN96"/>
    <mergeCell ref="AP94:AP104"/>
    <mergeCell ref="AQ94:AQ104"/>
    <mergeCell ref="AF97:AF99"/>
    <mergeCell ref="AG97:AG99"/>
    <mergeCell ref="AH97:AH99"/>
    <mergeCell ref="AI97:AI99"/>
    <mergeCell ref="AJ97:AJ99"/>
    <mergeCell ref="AF94:AF96"/>
    <mergeCell ref="AG94:AG96"/>
    <mergeCell ref="AH94:AH96"/>
    <mergeCell ref="AI94:AI96"/>
    <mergeCell ref="AJ94:AJ96"/>
    <mergeCell ref="AK94:AK96"/>
    <mergeCell ref="O94:O104"/>
    <mergeCell ref="P94:P104"/>
    <mergeCell ref="Q94:Q104"/>
    <mergeCell ref="R94:R104"/>
    <mergeCell ref="S94:S104"/>
    <mergeCell ref="T94:T104"/>
    <mergeCell ref="I94:I104"/>
    <mergeCell ref="J94:J104"/>
    <mergeCell ref="K94:K104"/>
    <mergeCell ref="L94:L104"/>
    <mergeCell ref="M94:M104"/>
    <mergeCell ref="N94:N104"/>
    <mergeCell ref="A94:A104"/>
    <mergeCell ref="B94:C104"/>
    <mergeCell ref="D94:E104"/>
    <mergeCell ref="F94:F104"/>
    <mergeCell ref="G94:G104"/>
    <mergeCell ref="H94:H104"/>
    <mergeCell ref="AK89:AK93"/>
    <mergeCell ref="AL89:AL93"/>
    <mergeCell ref="AM89:AM93"/>
    <mergeCell ref="AN89:AN93"/>
    <mergeCell ref="AP89:AP93"/>
    <mergeCell ref="AQ89:AQ93"/>
    <mergeCell ref="Z89:Z93"/>
    <mergeCell ref="AF89:AF93"/>
    <mergeCell ref="AG89:AG93"/>
    <mergeCell ref="AH89:AH93"/>
    <mergeCell ref="AI89:AI93"/>
    <mergeCell ref="AJ89:AJ93"/>
    <mergeCell ref="O89:O93"/>
    <mergeCell ref="P89:P93"/>
    <mergeCell ref="Q89:Q93"/>
    <mergeCell ref="R89:R93"/>
    <mergeCell ref="S89:S93"/>
    <mergeCell ref="T89:T93"/>
    <mergeCell ref="I89:I93"/>
    <mergeCell ref="J89:J93"/>
    <mergeCell ref="K89:K93"/>
    <mergeCell ref="L89:L93"/>
    <mergeCell ref="M89:M93"/>
    <mergeCell ref="N89:N93"/>
    <mergeCell ref="A89:A93"/>
    <mergeCell ref="B89:C93"/>
    <mergeCell ref="D89:E93"/>
    <mergeCell ref="F89:F93"/>
    <mergeCell ref="G89:G93"/>
    <mergeCell ref="H89:H93"/>
    <mergeCell ref="AK84:AK88"/>
    <mergeCell ref="AL84:AL88"/>
    <mergeCell ref="AM84:AM88"/>
    <mergeCell ref="AN84:AN88"/>
    <mergeCell ref="AP84:AP88"/>
    <mergeCell ref="AQ84:AQ88"/>
    <mergeCell ref="Z84:Z88"/>
    <mergeCell ref="AF84:AF88"/>
    <mergeCell ref="AG84:AG88"/>
    <mergeCell ref="AH84:AH88"/>
    <mergeCell ref="AI84:AI88"/>
    <mergeCell ref="AJ84:AJ88"/>
    <mergeCell ref="O84:O88"/>
    <mergeCell ref="P84:P88"/>
    <mergeCell ref="Q84:Q88"/>
    <mergeCell ref="R84:R88"/>
    <mergeCell ref="S84:S88"/>
    <mergeCell ref="T84:T88"/>
    <mergeCell ref="I84:I88"/>
    <mergeCell ref="J84:J88"/>
    <mergeCell ref="K84:K88"/>
    <mergeCell ref="L84:L88"/>
    <mergeCell ref="M84:M88"/>
    <mergeCell ref="N84:N88"/>
    <mergeCell ref="AM80:AM83"/>
    <mergeCell ref="AN80:AN83"/>
    <mergeCell ref="AP80:AP83"/>
    <mergeCell ref="AQ80:AQ83"/>
    <mergeCell ref="A84:A88"/>
    <mergeCell ref="B84:C88"/>
    <mergeCell ref="D84:E88"/>
    <mergeCell ref="F84:F88"/>
    <mergeCell ref="G84:G88"/>
    <mergeCell ref="H84:H88"/>
    <mergeCell ref="AG80:AG83"/>
    <mergeCell ref="AH80:AH83"/>
    <mergeCell ref="AI80:AI83"/>
    <mergeCell ref="AJ80:AJ83"/>
    <mergeCell ref="AK80:AK83"/>
    <mergeCell ref="AL80:AL83"/>
    <mergeCell ref="P80:P83"/>
    <mergeCell ref="Q80:Q83"/>
    <mergeCell ref="R80:R83"/>
    <mergeCell ref="S80:S83"/>
    <mergeCell ref="T80:T83"/>
    <mergeCell ref="AF80:AF83"/>
    <mergeCell ref="J80:J83"/>
    <mergeCell ref="K80:K83"/>
    <mergeCell ref="L80:L83"/>
    <mergeCell ref="M80:M83"/>
    <mergeCell ref="N80:N83"/>
    <mergeCell ref="O80:O83"/>
    <mergeCell ref="AN76:AN79"/>
    <mergeCell ref="AP76:AP79"/>
    <mergeCell ref="AQ76:AQ79"/>
    <mergeCell ref="A80:A83"/>
    <mergeCell ref="B80:C83"/>
    <mergeCell ref="D80:E83"/>
    <mergeCell ref="F80:F83"/>
    <mergeCell ref="G80:G83"/>
    <mergeCell ref="H80:H83"/>
    <mergeCell ref="I80:I83"/>
    <mergeCell ref="AH76:AH79"/>
    <mergeCell ref="AI76:AI79"/>
    <mergeCell ref="AJ76:AJ79"/>
    <mergeCell ref="AK76:AK79"/>
    <mergeCell ref="AL76:AL79"/>
    <mergeCell ref="AM76:AM79"/>
    <mergeCell ref="Q76:Q79"/>
    <mergeCell ref="R76:R79"/>
    <mergeCell ref="S76:S79"/>
    <mergeCell ref="T76:T79"/>
    <mergeCell ref="AF76:AF79"/>
    <mergeCell ref="AG76:AG79"/>
    <mergeCell ref="K76:K79"/>
    <mergeCell ref="L76:L79"/>
    <mergeCell ref="M76:M79"/>
    <mergeCell ref="N76:N79"/>
    <mergeCell ref="O76:O79"/>
    <mergeCell ref="P76:P79"/>
    <mergeCell ref="AP72:AP75"/>
    <mergeCell ref="AQ72:AQ75"/>
    <mergeCell ref="A76:A79"/>
    <mergeCell ref="B76:C79"/>
    <mergeCell ref="D76:E79"/>
    <mergeCell ref="F76:F79"/>
    <mergeCell ref="G76:G79"/>
    <mergeCell ref="H76:H79"/>
    <mergeCell ref="I76:I79"/>
    <mergeCell ref="J76:J79"/>
    <mergeCell ref="AI72:AI75"/>
    <mergeCell ref="AJ72:AJ75"/>
    <mergeCell ref="AK72:AK75"/>
    <mergeCell ref="AL72:AL75"/>
    <mergeCell ref="AM72:AM75"/>
    <mergeCell ref="AN72:AN75"/>
    <mergeCell ref="R72:R75"/>
    <mergeCell ref="S72:S75"/>
    <mergeCell ref="T72:T75"/>
    <mergeCell ref="AF72:AF75"/>
    <mergeCell ref="AG72:AG75"/>
    <mergeCell ref="AH72:AH75"/>
    <mergeCell ref="L72:L75"/>
    <mergeCell ref="M72:M75"/>
    <mergeCell ref="N72:N75"/>
    <mergeCell ref="O72:O75"/>
    <mergeCell ref="P72:P75"/>
    <mergeCell ref="Q72:Q75"/>
    <mergeCell ref="AN70:AN71"/>
    <mergeCell ref="A72:A75"/>
    <mergeCell ref="B72:C75"/>
    <mergeCell ref="D72:E75"/>
    <mergeCell ref="F72:F75"/>
    <mergeCell ref="G72:G75"/>
    <mergeCell ref="H72:H75"/>
    <mergeCell ref="I72:I75"/>
    <mergeCell ref="J72:J75"/>
    <mergeCell ref="K72:K75"/>
    <mergeCell ref="AM67:AM69"/>
    <mergeCell ref="AN67:AN69"/>
    <mergeCell ref="AF70:AF71"/>
    <mergeCell ref="AG70:AG71"/>
    <mergeCell ref="AH70:AH71"/>
    <mergeCell ref="AI70:AI71"/>
    <mergeCell ref="AJ70:AJ71"/>
    <mergeCell ref="AK70:AK71"/>
    <mergeCell ref="AL70:AL71"/>
    <mergeCell ref="AM70:AM71"/>
    <mergeCell ref="AL65:AL66"/>
    <mergeCell ref="AM65:AM66"/>
    <mergeCell ref="AN65:AN66"/>
    <mergeCell ref="AF67:AF69"/>
    <mergeCell ref="AG67:AG69"/>
    <mergeCell ref="AH67:AH69"/>
    <mergeCell ref="AI67:AI69"/>
    <mergeCell ref="AJ67:AJ69"/>
    <mergeCell ref="AK67:AK69"/>
    <mergeCell ref="AL67:AL69"/>
    <mergeCell ref="AK63:AK64"/>
    <mergeCell ref="AL63:AL64"/>
    <mergeCell ref="AM63:AM64"/>
    <mergeCell ref="AN63:AN64"/>
    <mergeCell ref="AF65:AF66"/>
    <mergeCell ref="AG65:AG66"/>
    <mergeCell ref="AH65:AH66"/>
    <mergeCell ref="AI65:AI66"/>
    <mergeCell ref="AJ65:AJ66"/>
    <mergeCell ref="AK65:AK66"/>
    <mergeCell ref="AL61:AL62"/>
    <mergeCell ref="AM61:AM62"/>
    <mergeCell ref="AN61:AN62"/>
    <mergeCell ref="AP61:AP71"/>
    <mergeCell ref="AQ61:AQ71"/>
    <mergeCell ref="AF63:AF64"/>
    <mergeCell ref="AG63:AG64"/>
    <mergeCell ref="AH63:AH64"/>
    <mergeCell ref="AI63:AI64"/>
    <mergeCell ref="AJ63:AJ64"/>
    <mergeCell ref="AF61:AF62"/>
    <mergeCell ref="AG61:AG62"/>
    <mergeCell ref="AH61:AH62"/>
    <mergeCell ref="AI61:AI62"/>
    <mergeCell ref="AJ61:AJ62"/>
    <mergeCell ref="AK61:AK62"/>
    <mergeCell ref="O61:O71"/>
    <mergeCell ref="P61:P71"/>
    <mergeCell ref="Q61:Q71"/>
    <mergeCell ref="R61:R71"/>
    <mergeCell ref="S61:S71"/>
    <mergeCell ref="T61:T71"/>
    <mergeCell ref="I61:I71"/>
    <mergeCell ref="J61:J71"/>
    <mergeCell ref="K61:K71"/>
    <mergeCell ref="L61:L71"/>
    <mergeCell ref="M61:M71"/>
    <mergeCell ref="N61:N71"/>
    <mergeCell ref="AH54:AH55"/>
    <mergeCell ref="AI54:AI55"/>
    <mergeCell ref="AJ54:AJ55"/>
    <mergeCell ref="AK54:AK55"/>
    <mergeCell ref="A61:A71"/>
    <mergeCell ref="B61:C71"/>
    <mergeCell ref="D61:E71"/>
    <mergeCell ref="F61:F71"/>
    <mergeCell ref="G61:G71"/>
    <mergeCell ref="H61:H71"/>
    <mergeCell ref="AP47:AP60"/>
    <mergeCell ref="AQ47:AQ60"/>
    <mergeCell ref="AF52:AF53"/>
    <mergeCell ref="AG52:AG53"/>
    <mergeCell ref="AH52:AH53"/>
    <mergeCell ref="AI52:AI53"/>
    <mergeCell ref="AJ52:AJ53"/>
    <mergeCell ref="AK52:AK53"/>
    <mergeCell ref="AF54:AF55"/>
    <mergeCell ref="AG54:AG55"/>
    <mergeCell ref="O47:O60"/>
    <mergeCell ref="P47:P60"/>
    <mergeCell ref="Q47:Q60"/>
    <mergeCell ref="R47:R60"/>
    <mergeCell ref="S47:S60"/>
    <mergeCell ref="T47:T60"/>
    <mergeCell ref="I47:I60"/>
    <mergeCell ref="J47:J60"/>
    <mergeCell ref="K47:K60"/>
    <mergeCell ref="L47:L60"/>
    <mergeCell ref="M47:M60"/>
    <mergeCell ref="N47:N60"/>
    <mergeCell ref="A47:A60"/>
    <mergeCell ref="B47:C60"/>
    <mergeCell ref="D47:E60"/>
    <mergeCell ref="F47:F60"/>
    <mergeCell ref="G47:G60"/>
    <mergeCell ref="H47:H60"/>
    <mergeCell ref="AN42:AN43"/>
    <mergeCell ref="AF44:AF45"/>
    <mergeCell ref="AG44:AG45"/>
    <mergeCell ref="AH44:AH45"/>
    <mergeCell ref="AI44:AI45"/>
    <mergeCell ref="AJ44:AJ45"/>
    <mergeCell ref="AK44:AK45"/>
    <mergeCell ref="AL44:AL45"/>
    <mergeCell ref="AM44:AM45"/>
    <mergeCell ref="AN44:AN45"/>
    <mergeCell ref="AM40:AM41"/>
    <mergeCell ref="AN40:AN41"/>
    <mergeCell ref="AF42:AF43"/>
    <mergeCell ref="AG42:AG43"/>
    <mergeCell ref="AH42:AH43"/>
    <mergeCell ref="AI42:AI43"/>
    <mergeCell ref="AJ42:AJ43"/>
    <mergeCell ref="AK42:AK43"/>
    <mergeCell ref="AL42:AL43"/>
    <mergeCell ref="AM42:AM43"/>
    <mergeCell ref="AL38:AL39"/>
    <mergeCell ref="AM38:AM39"/>
    <mergeCell ref="AN38:AN39"/>
    <mergeCell ref="AF40:AF41"/>
    <mergeCell ref="AG40:AG41"/>
    <mergeCell ref="AH40:AH41"/>
    <mergeCell ref="AI40:AI41"/>
    <mergeCell ref="AJ40:AJ41"/>
    <mergeCell ref="AK40:AK41"/>
    <mergeCell ref="AL40:AL41"/>
    <mergeCell ref="AF38:AF39"/>
    <mergeCell ref="AG38:AG39"/>
    <mergeCell ref="AH38:AH39"/>
    <mergeCell ref="AI38:AI39"/>
    <mergeCell ref="AJ38:AJ39"/>
    <mergeCell ref="AK38:AK39"/>
    <mergeCell ref="AN34:AN35"/>
    <mergeCell ref="AF36:AF37"/>
    <mergeCell ref="AG36:AG37"/>
    <mergeCell ref="AH36:AH37"/>
    <mergeCell ref="AI36:AI37"/>
    <mergeCell ref="AJ36:AJ37"/>
    <mergeCell ref="AK36:AK37"/>
    <mergeCell ref="AL36:AL37"/>
    <mergeCell ref="AM36:AM37"/>
    <mergeCell ref="AN36:AN37"/>
    <mergeCell ref="AM31:AM33"/>
    <mergeCell ref="AN31:AN33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L28:AL30"/>
    <mergeCell ref="AM28:AM30"/>
    <mergeCell ref="AN28:AN30"/>
    <mergeCell ref="AF31:AF33"/>
    <mergeCell ref="AG31:AG33"/>
    <mergeCell ref="AH31:AH33"/>
    <mergeCell ref="AI31:AI33"/>
    <mergeCell ref="AJ31:AJ33"/>
    <mergeCell ref="AK31:AK33"/>
    <mergeCell ref="AL31:AL33"/>
    <mergeCell ref="AK25:AK27"/>
    <mergeCell ref="AL25:AL27"/>
    <mergeCell ref="AM25:AM27"/>
    <mergeCell ref="AN25:AN27"/>
    <mergeCell ref="AF28:AF30"/>
    <mergeCell ref="AG28:AG30"/>
    <mergeCell ref="AH28:AH30"/>
    <mergeCell ref="AI28:AI30"/>
    <mergeCell ref="AJ28:AJ30"/>
    <mergeCell ref="AK28:AK30"/>
    <mergeCell ref="AL22:AL24"/>
    <mergeCell ref="AM22:AM24"/>
    <mergeCell ref="AN22:AN24"/>
    <mergeCell ref="AP22:AP46"/>
    <mergeCell ref="AQ22:AQ46"/>
    <mergeCell ref="AF25:AF27"/>
    <mergeCell ref="AG25:AG27"/>
    <mergeCell ref="AH25:AH27"/>
    <mergeCell ref="AI25:AI27"/>
    <mergeCell ref="AJ25:AJ27"/>
    <mergeCell ref="AF22:AF24"/>
    <mergeCell ref="AG22:AG24"/>
    <mergeCell ref="AH22:AH24"/>
    <mergeCell ref="AI22:AI24"/>
    <mergeCell ref="AJ22:AJ24"/>
    <mergeCell ref="AK22:AK24"/>
    <mergeCell ref="O22:O46"/>
    <mergeCell ref="P22:P46"/>
    <mergeCell ref="Q22:Q46"/>
    <mergeCell ref="R22:R46"/>
    <mergeCell ref="S22:S46"/>
    <mergeCell ref="T22:T46"/>
    <mergeCell ref="I22:I46"/>
    <mergeCell ref="J22:J46"/>
    <mergeCell ref="K22:K46"/>
    <mergeCell ref="L22:L46"/>
    <mergeCell ref="M22:M46"/>
    <mergeCell ref="N22:N46"/>
    <mergeCell ref="AK19:AK21"/>
    <mergeCell ref="AL19:AL21"/>
    <mergeCell ref="AM19:AM21"/>
    <mergeCell ref="AN19:AN21"/>
    <mergeCell ref="A22:A46"/>
    <mergeCell ref="B22:C46"/>
    <mergeCell ref="D22:E46"/>
    <mergeCell ref="F22:F46"/>
    <mergeCell ref="G22:G46"/>
    <mergeCell ref="H22:H46"/>
    <mergeCell ref="M19:M21"/>
    <mergeCell ref="AF19:AF21"/>
    <mergeCell ref="AG19:AG21"/>
    <mergeCell ref="AH19:AH21"/>
    <mergeCell ref="AI19:AI21"/>
    <mergeCell ref="AJ19:AJ21"/>
    <mergeCell ref="AL16:AL18"/>
    <mergeCell ref="AM16:AM18"/>
    <mergeCell ref="AN16:AN18"/>
    <mergeCell ref="F17:F18"/>
    <mergeCell ref="G17:G18"/>
    <mergeCell ref="I17:I18"/>
    <mergeCell ref="J17:J18"/>
    <mergeCell ref="K17:K18"/>
    <mergeCell ref="L17:L18"/>
    <mergeCell ref="M17:M18"/>
    <mergeCell ref="AQ13:AQ21"/>
    <mergeCell ref="F15:F16"/>
    <mergeCell ref="G15:G16"/>
    <mergeCell ref="I15:I16"/>
    <mergeCell ref="J15:J16"/>
    <mergeCell ref="K15:K16"/>
    <mergeCell ref="L15:L16"/>
    <mergeCell ref="M15:M16"/>
    <mergeCell ref="AF16:AF18"/>
    <mergeCell ref="AG16:AG18"/>
    <mergeCell ref="AF13:AF15"/>
    <mergeCell ref="AG13:AG15"/>
    <mergeCell ref="AH13:AH15"/>
    <mergeCell ref="AI13:AI15"/>
    <mergeCell ref="AJ13:AJ15"/>
    <mergeCell ref="AP13:AP21"/>
    <mergeCell ref="AH16:AH18"/>
    <mergeCell ref="AI16:AI18"/>
    <mergeCell ref="AJ16:AJ18"/>
    <mergeCell ref="AK16:AK18"/>
    <mergeCell ref="O13:O21"/>
    <mergeCell ref="P13:P21"/>
    <mergeCell ref="Q13:Q21"/>
    <mergeCell ref="R13:R21"/>
    <mergeCell ref="S13:S21"/>
    <mergeCell ref="T13:T21"/>
    <mergeCell ref="I13:I14"/>
    <mergeCell ref="J13:J14"/>
    <mergeCell ref="K13:K14"/>
    <mergeCell ref="L13:L14"/>
    <mergeCell ref="M13:M14"/>
    <mergeCell ref="N13:N21"/>
    <mergeCell ref="I19:I21"/>
    <mergeCell ref="J19:J21"/>
    <mergeCell ref="K19:K21"/>
    <mergeCell ref="L19:L21"/>
    <mergeCell ref="A13:A21"/>
    <mergeCell ref="B13:C21"/>
    <mergeCell ref="D13:E21"/>
    <mergeCell ref="F13:F14"/>
    <mergeCell ref="G13:G14"/>
    <mergeCell ref="H13:H21"/>
    <mergeCell ref="F19:F21"/>
    <mergeCell ref="G19:G21"/>
    <mergeCell ref="BG11:BJ11"/>
    <mergeCell ref="BK11:BN11"/>
    <mergeCell ref="BO11:BR11"/>
    <mergeCell ref="BS11:BV11"/>
    <mergeCell ref="BW11:CA11"/>
    <mergeCell ref="CC11:CG11"/>
    <mergeCell ref="BS10:CA10"/>
    <mergeCell ref="CC10:CG10"/>
    <mergeCell ref="F11:G11"/>
    <mergeCell ref="I11:L11"/>
    <mergeCell ref="Q11:T11"/>
    <mergeCell ref="AA11:AD11"/>
    <mergeCell ref="AK11:AN11"/>
    <mergeCell ref="AS11:AV11"/>
    <mergeCell ref="AW11:AZ11"/>
    <mergeCell ref="BA11:BD11"/>
    <mergeCell ref="A10:T10"/>
    <mergeCell ref="V10:AD10"/>
    <mergeCell ref="AF10:AN10"/>
    <mergeCell ref="AP10:AQ10"/>
    <mergeCell ref="AS10:BD10"/>
    <mergeCell ref="BE10:BR10"/>
    <mergeCell ref="A7:B7"/>
    <mergeCell ref="C7:G7"/>
    <mergeCell ref="A8:B8"/>
    <mergeCell ref="C8:G8"/>
    <mergeCell ref="AS9:CA9"/>
    <mergeCell ref="CC9:CG9"/>
    <mergeCell ref="A1:G1"/>
    <mergeCell ref="A2:B5"/>
    <mergeCell ref="E2:E5"/>
    <mergeCell ref="X2:Z2"/>
    <mergeCell ref="A6:B6"/>
    <mergeCell ref="C6:G6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Secretaría de_Equidad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2025-10-16T21:07:19Z</dcterms:created>
  <dcterms:modified xsi:type="dcterms:W3CDTF">2025-10-16T21:08:13Z</dcterms:modified>
</cp:coreProperties>
</file>